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Using this Game Aid" sheetId="1" r:id="rId1"/>
    <sheet name="LOS" sheetId="2" r:id="rId2"/>
    <sheet name="Union" sheetId="3" r:id="rId3"/>
    <sheet name="Confederate" sheetId="4" r:id="rId4"/>
  </sheets>
  <definedNames>
    <definedName name="B">'LOS'!$E$7</definedName>
    <definedName name="D">'LOS'!$E$5</definedName>
    <definedName name="db">'LOS'!$E$8</definedName>
    <definedName name="H">'LOS'!$B$10</definedName>
    <definedName name="Hh">'LOS'!$E$3</definedName>
    <definedName name="Hl">'LOS'!$E$4</definedName>
    <definedName name="hp">'LOS'!$B$13</definedName>
  </definedNames>
  <calcPr fullCalcOnLoad="1"/>
</workbook>
</file>

<file path=xl/sharedStrings.xml><?xml version="1.0" encoding="utf-8"?>
<sst xmlns="http://schemas.openxmlformats.org/spreadsheetml/2006/main" count="223" uniqueCount="155">
  <si>
    <t>Cedar Mountain SPI LOS Program</t>
  </si>
  <si>
    <t>Distance Between?</t>
  </si>
  <si>
    <t>Height of Lower Unit?</t>
  </si>
  <si>
    <t>Height of Higher Unit?</t>
  </si>
  <si>
    <t>Distance from Block to Lower Unit?</t>
  </si>
  <si>
    <t>Height of Block?</t>
  </si>
  <si>
    <t>D</t>
  </si>
  <si>
    <t>H</t>
  </si>
  <si>
    <t>hp</t>
  </si>
  <si>
    <t>dp</t>
  </si>
  <si>
    <t>Union Losses</t>
  </si>
  <si>
    <t>BCE / Victory Point Tracking</t>
  </si>
  <si>
    <t>Banks</t>
  </si>
  <si>
    <t>Williams</t>
  </si>
  <si>
    <t>Gordon</t>
  </si>
  <si>
    <t>Repl</t>
  </si>
  <si>
    <t>Crawford</t>
  </si>
  <si>
    <t>Augur</t>
  </si>
  <si>
    <t>Geary</t>
  </si>
  <si>
    <t>Prince</t>
  </si>
  <si>
    <t>Greene</t>
  </si>
  <si>
    <t>Bayard</t>
  </si>
  <si>
    <t>Cavalry</t>
  </si>
  <si>
    <t>13 of 19</t>
  </si>
  <si>
    <t>13 of 18</t>
  </si>
  <si>
    <t>BCE Alert!</t>
  </si>
  <si>
    <t>BCE VP</t>
  </si>
  <si>
    <t>Casulties</t>
  </si>
  <si>
    <t>Artillery</t>
  </si>
  <si>
    <t>6 Me</t>
  </si>
  <si>
    <t>4 Me</t>
  </si>
  <si>
    <t>F, 4 US</t>
  </si>
  <si>
    <t>E,Pa</t>
  </si>
  <si>
    <t>L, 2 NY</t>
  </si>
  <si>
    <t>M, 1 NY</t>
  </si>
  <si>
    <t>7 of 11</t>
  </si>
  <si>
    <t>8 of14</t>
  </si>
  <si>
    <t>3 of 6</t>
  </si>
  <si>
    <t>3 of 7</t>
  </si>
  <si>
    <t>Confederate Losses</t>
  </si>
  <si>
    <t>Jackson</t>
  </si>
  <si>
    <t>Winder</t>
  </si>
  <si>
    <t>Ronald</t>
  </si>
  <si>
    <t>6 of 10</t>
  </si>
  <si>
    <t>Garnett</t>
  </si>
  <si>
    <t>4 of 7</t>
  </si>
  <si>
    <t>Taliaferro</t>
  </si>
  <si>
    <t>7 of 13</t>
  </si>
  <si>
    <t>Ewell</t>
  </si>
  <si>
    <t>Trimble</t>
  </si>
  <si>
    <t xml:space="preserve">10 of 20 </t>
  </si>
  <si>
    <t>Forno</t>
  </si>
  <si>
    <t>15 of 30</t>
  </si>
  <si>
    <t>Hill</t>
  </si>
  <si>
    <t>Branch</t>
  </si>
  <si>
    <t>Archer</t>
  </si>
  <si>
    <t>Thomas</t>
  </si>
  <si>
    <t>Pender</t>
  </si>
  <si>
    <t>Early</t>
  </si>
  <si>
    <t>10 of 20</t>
  </si>
  <si>
    <t>14 of 20</t>
  </si>
  <si>
    <t>8 of 16</t>
  </si>
  <si>
    <t>White's C</t>
  </si>
  <si>
    <t>1 Md</t>
  </si>
  <si>
    <t>4 Md</t>
  </si>
  <si>
    <t>Bedford</t>
  </si>
  <si>
    <t>Alleghany</t>
  </si>
  <si>
    <t>Rockbridge</t>
  </si>
  <si>
    <t>Hampden</t>
  </si>
  <si>
    <t>LaGuard</t>
  </si>
  <si>
    <t>Courtney</t>
  </si>
  <si>
    <t>Purcell</t>
  </si>
  <si>
    <t>Middlesex</t>
  </si>
  <si>
    <t>Troops 5, Mounted Cav 10, Trees 20</t>
  </si>
  <si>
    <t>Cedar Mountain SPI Combat Results Table</t>
  </si>
  <si>
    <t>Grapeshot</t>
  </si>
  <si>
    <t>12 to 15</t>
  </si>
  <si>
    <t>16 to 21</t>
  </si>
  <si>
    <t>22 to 28</t>
  </si>
  <si>
    <t>29 to 35</t>
  </si>
  <si>
    <t>36 to 43</t>
  </si>
  <si>
    <t>44 to 52</t>
  </si>
  <si>
    <t>53 to 62</t>
  </si>
  <si>
    <t>63+</t>
  </si>
  <si>
    <t>03 or less</t>
  </si>
  <si>
    <t>04 to 08</t>
  </si>
  <si>
    <t>09 to 11</t>
  </si>
  <si>
    <t>Small Arms and Counter-Battery</t>
  </si>
  <si>
    <t>00 or less</t>
  </si>
  <si>
    <t>01 to 03</t>
  </si>
  <si>
    <t>04 to 06</t>
  </si>
  <si>
    <t>07 to 10</t>
  </si>
  <si>
    <t>11 to 14</t>
  </si>
  <si>
    <t>15 to 20</t>
  </si>
  <si>
    <t>21 to 27</t>
  </si>
  <si>
    <t>28 to 34</t>
  </si>
  <si>
    <t>35 to 42</t>
  </si>
  <si>
    <t>43 to 50</t>
  </si>
  <si>
    <t>51 +</t>
  </si>
  <si>
    <t>-</t>
  </si>
  <si>
    <t>P</t>
  </si>
  <si>
    <t>P/R</t>
  </si>
  <si>
    <t>R</t>
  </si>
  <si>
    <t>1*</t>
  </si>
  <si>
    <t>2*</t>
  </si>
  <si>
    <t>3*</t>
  </si>
  <si>
    <t>P- Pin Check</t>
  </si>
  <si>
    <t>R - Rout Check</t>
  </si>
  <si>
    <t>P/R - if dr &lt; M, Pin; dr &gt;M, Rout</t>
  </si>
  <si>
    <t># - lose #SP &amp; MC</t>
  </si>
  <si>
    <t>#* - lose #SP &amp; MC. If dr &lt; M, check again. If dr&gt;M, unit pinned.</t>
  </si>
  <si>
    <t>Ammo Depleted?       1</t>
  </si>
  <si>
    <t>Fire Results</t>
  </si>
  <si>
    <t>Column #</t>
  </si>
  <si>
    <t>Die Roll?</t>
  </si>
  <si>
    <t>Result:</t>
  </si>
  <si>
    <t>Note: Add height of blocking item</t>
  </si>
  <si>
    <t>T</t>
  </si>
  <si>
    <t>VP Hex</t>
  </si>
  <si>
    <t>BCE Alert</t>
  </si>
  <si>
    <t>T#</t>
  </si>
  <si>
    <t>Column # --&gt;</t>
  </si>
  <si>
    <t>Points will calculate on side track and total at bottom.</t>
  </si>
  <si>
    <t>Self Calculating VP Totals.</t>
  </si>
  <si>
    <t>Guns (VP) Grid</t>
  </si>
  <si>
    <t>Total Confederate VPs:</t>
  </si>
  <si>
    <t>Total Union VPs:</t>
  </si>
  <si>
    <t>Enemy VP Hex Control</t>
  </si>
  <si>
    <t>(See 27.2 Exclusive Rules for Commander Points)</t>
  </si>
  <si>
    <t>Cedar Mountain Game Aid</t>
  </si>
  <si>
    <t>by Russ Gifford 2005</t>
  </si>
  <si>
    <t>LOS Calculator:</t>
  </si>
  <si>
    <t xml:space="preserve">Should be self-explanitory. Only tricks: </t>
  </si>
  <si>
    <t xml:space="preserve">1) "Distance between" counts like the range to a target: don't count firer's hex, do count the block hex. </t>
  </si>
  <si>
    <t>3) "Distance from Block to Lower Unit" is as in Step 1 above: Don't count the block hex, do count the target hex.</t>
  </si>
  <si>
    <t>Clear or Blocked will display in the window in E10.</t>
  </si>
  <si>
    <t>2) "Height of Block" Is the base height of the hex PLUS the height of a potential object. (troops, trees, calvary, etc.)</t>
  </si>
  <si>
    <t>CRT Table re-created for convience.</t>
  </si>
  <si>
    <t>(To the right of the CRT is a Lookup box. If you tell it the FP row, and enter the die roll, it will return the result in V19.</t>
  </si>
  <si>
    <t>It would be easy to puta random number generator into the chart, but I like to roll real dice.)</t>
  </si>
  <si>
    <t>CRT Table:</t>
  </si>
  <si>
    <t>1) The OB has the boxes for troop losses. If SP is killed, place a 1 in the box, 2 if captured.</t>
  </si>
  <si>
    <t>(See Exclusive rules 27.2 for leader and army commander points.)</t>
  </si>
  <si>
    <t>2) When the boxes are filled, the BCE Alert and BCE VP's and CVP's will show in the boxes.</t>
  </si>
  <si>
    <t>Totals will occur below.</t>
  </si>
  <si>
    <t xml:space="preserve">3) Since Union losses = Confederate VPs, and viceversa, enter the Confederate VP HEX points </t>
  </si>
  <si>
    <t>in under the Union tab, and the Union VP HEX points under the Confederate tab.</t>
  </si>
  <si>
    <t>OB and VP Calculator:</t>
  </si>
  <si>
    <t>Click on the tab, and you can mark off CRT points and VP hexes as you go forward. A FEW important points:</t>
  </si>
  <si>
    <t xml:space="preserve">Enjoy! Positive feed back might cause me to do these for other games in the GBACW series. Any errors will be gladly </t>
  </si>
  <si>
    <t>removed as soon as you let me know!</t>
  </si>
  <si>
    <t xml:space="preserve">Report either to </t>
  </si>
  <si>
    <t>rgifford@russgifford.com</t>
  </si>
  <si>
    <t>Enter 1 for SP loss, 2 for Capture, below.</t>
  </si>
  <si>
    <t>Enter 1 for SP loss, 2 for Capture in the boxes below.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</si>
</sst>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6"/>
      <name val="Arial"/>
      <family val="2"/>
    </font>
    <font>
      <sz val="10"/>
      <color indexed="55"/>
      <name val="Arial"/>
      <family val="0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0"/>
      <color indexed="5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0" fontId="0" fillId="2" borderId="0" xfId="0" applyFill="1" applyBorder="1" applyAlignment="1">
      <alignment/>
    </xf>
    <xf numFmtId="0" fontId="0" fillId="3" borderId="0" xfId="0" applyFill="1" applyAlignment="1">
      <alignment/>
    </xf>
    <xf numFmtId="0" fontId="3" fillId="3" borderId="0" xfId="0" applyFont="1" applyFill="1" applyAlignment="1">
      <alignment/>
    </xf>
    <xf numFmtId="0" fontId="6" fillId="2" borderId="0" xfId="0" applyFont="1" applyFill="1" applyAlignment="1">
      <alignment/>
    </xf>
    <xf numFmtId="0" fontId="0" fillId="4" borderId="0" xfId="0" applyFill="1" applyAlignment="1">
      <alignment/>
    </xf>
    <xf numFmtId="0" fontId="0" fillId="3" borderId="1" xfId="0" applyFill="1" applyBorder="1" applyAlignment="1">
      <alignment/>
    </xf>
    <xf numFmtId="0" fontId="0" fillId="5" borderId="0" xfId="0" applyFill="1" applyAlignment="1">
      <alignment/>
    </xf>
    <xf numFmtId="0" fontId="0" fillId="5" borderId="2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3" xfId="0" applyFill="1" applyBorder="1" applyAlignment="1">
      <alignment/>
    </xf>
    <xf numFmtId="0" fontId="0" fillId="6" borderId="8" xfId="0" applyFill="1" applyBorder="1" applyAlignment="1">
      <alignment/>
    </xf>
    <xf numFmtId="0" fontId="0" fillId="6" borderId="9" xfId="0" applyFill="1" applyBorder="1" applyAlignment="1">
      <alignment/>
    </xf>
    <xf numFmtId="0" fontId="0" fillId="6" borderId="10" xfId="0" applyFill="1" applyBorder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vertical="distributed"/>
    </xf>
    <xf numFmtId="0" fontId="3" fillId="3" borderId="0" xfId="0" applyFont="1" applyFill="1" applyAlignment="1">
      <alignment vertical="distributed"/>
    </xf>
    <xf numFmtId="0" fontId="3" fillId="2" borderId="0" xfId="0" applyFont="1" applyFill="1" applyAlignment="1">
      <alignment horizontal="center"/>
    </xf>
    <xf numFmtId="0" fontId="3" fillId="3" borderId="11" xfId="0" applyFont="1" applyFill="1" applyBorder="1" applyAlignment="1">
      <alignment vertical="distributed"/>
    </xf>
    <xf numFmtId="0" fontId="3" fillId="2" borderId="11" xfId="0" applyFont="1" applyFill="1" applyBorder="1" applyAlignment="1">
      <alignment vertical="distributed"/>
    </xf>
    <xf numFmtId="0" fontId="3" fillId="2" borderId="11" xfId="0" applyFont="1" applyFill="1" applyBorder="1" applyAlignment="1">
      <alignment horizontal="center"/>
    </xf>
    <xf numFmtId="0" fontId="3" fillId="3" borderId="0" xfId="0" applyFont="1" applyFill="1" applyAlignment="1">
      <alignment horizontal="center" vertical="distributed"/>
    </xf>
    <xf numFmtId="0" fontId="3" fillId="3" borderId="11" xfId="0" applyFont="1" applyFill="1" applyBorder="1" applyAlignment="1">
      <alignment horizontal="center" vertical="distributed"/>
    </xf>
    <xf numFmtId="0" fontId="3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3" fillId="2" borderId="12" xfId="0" applyFont="1" applyFill="1" applyBorder="1" applyAlignment="1">
      <alignment/>
    </xf>
    <xf numFmtId="0" fontId="3" fillId="3" borderId="12" xfId="0" applyFont="1" applyFill="1" applyBorder="1" applyAlignment="1">
      <alignment horizontal="center" vertical="distributed"/>
    </xf>
    <xf numFmtId="0" fontId="3" fillId="3" borderId="13" xfId="0" applyFont="1" applyFill="1" applyBorder="1" applyAlignment="1">
      <alignment horizontal="center" vertical="distributed"/>
    </xf>
    <xf numFmtId="0" fontId="7" fillId="3" borderId="0" xfId="0" applyFont="1" applyFill="1" applyAlignment="1">
      <alignment horizontal="center"/>
    </xf>
    <xf numFmtId="0" fontId="3" fillId="4" borderId="0" xfId="0" applyFont="1" applyFill="1" applyAlignment="1">
      <alignment/>
    </xf>
    <xf numFmtId="0" fontId="3" fillId="3" borderId="0" xfId="0" applyFont="1" applyFill="1" applyBorder="1" applyAlignment="1">
      <alignment/>
    </xf>
    <xf numFmtId="0" fontId="3" fillId="5" borderId="0" xfId="0" applyFont="1" applyFill="1" applyAlignment="1">
      <alignment/>
    </xf>
    <xf numFmtId="0" fontId="0" fillId="3" borderId="14" xfId="0" applyFill="1" applyBorder="1" applyAlignment="1">
      <alignment/>
    </xf>
    <xf numFmtId="0" fontId="0" fillId="6" borderId="2" xfId="0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3" fillId="3" borderId="15" xfId="0" applyFont="1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0" fillId="3" borderId="12" xfId="0" applyFill="1" applyBorder="1" applyAlignment="1">
      <alignment/>
    </xf>
    <xf numFmtId="0" fontId="8" fillId="3" borderId="3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/>
    </xf>
    <xf numFmtId="0" fontId="3" fillId="3" borderId="20" xfId="0" applyFont="1" applyFill="1" applyBorder="1" applyAlignment="1">
      <alignment/>
    </xf>
    <xf numFmtId="0" fontId="3" fillId="3" borderId="21" xfId="0" applyFont="1" applyFill="1" applyBorder="1" applyAlignment="1">
      <alignment/>
    </xf>
    <xf numFmtId="0" fontId="9" fillId="2" borderId="0" xfId="0" applyFont="1" applyFill="1" applyAlignment="1">
      <alignment/>
    </xf>
    <xf numFmtId="0" fontId="0" fillId="6" borderId="22" xfId="0" applyFill="1" applyBorder="1" applyAlignment="1">
      <alignment/>
    </xf>
    <xf numFmtId="0" fontId="0" fillId="6" borderId="23" xfId="0" applyFill="1" applyBorder="1" applyAlignment="1">
      <alignment/>
    </xf>
    <xf numFmtId="0" fontId="0" fillId="6" borderId="24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25" xfId="0" applyFill="1" applyBorder="1" applyAlignment="1">
      <alignment/>
    </xf>
    <xf numFmtId="0" fontId="0" fillId="4" borderId="26" xfId="0" applyFill="1" applyBorder="1" applyAlignment="1">
      <alignment/>
    </xf>
    <xf numFmtId="0" fontId="0" fillId="4" borderId="27" xfId="0" applyFill="1" applyBorder="1" applyAlignment="1">
      <alignment/>
    </xf>
    <xf numFmtId="0" fontId="0" fillId="4" borderId="28" xfId="0" applyFill="1" applyBorder="1" applyAlignment="1">
      <alignment/>
    </xf>
    <xf numFmtId="0" fontId="0" fillId="4" borderId="29" xfId="0" applyFill="1" applyBorder="1" applyAlignment="1">
      <alignment/>
    </xf>
    <xf numFmtId="0" fontId="0" fillId="4" borderId="30" xfId="0" applyFill="1" applyBorder="1" applyAlignment="1">
      <alignment/>
    </xf>
    <xf numFmtId="0" fontId="0" fillId="4" borderId="31" xfId="0" applyFill="1" applyBorder="1" applyAlignment="1">
      <alignment/>
    </xf>
    <xf numFmtId="0" fontId="0" fillId="4" borderId="32" xfId="0" applyFill="1" applyBorder="1" applyAlignment="1">
      <alignment/>
    </xf>
    <xf numFmtId="0" fontId="0" fillId="4" borderId="33" xfId="0" applyFill="1" applyBorder="1" applyAlignment="1">
      <alignment/>
    </xf>
    <xf numFmtId="0" fontId="3" fillId="5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5" borderId="13" xfId="0" applyFill="1" applyBorder="1" applyAlignment="1">
      <alignment/>
    </xf>
    <xf numFmtId="0" fontId="3" fillId="5" borderId="32" xfId="0" applyFont="1" applyFill="1" applyBorder="1" applyAlignment="1">
      <alignment/>
    </xf>
    <xf numFmtId="0" fontId="3" fillId="5" borderId="33" xfId="0" applyFont="1" applyFill="1" applyBorder="1" applyAlignment="1">
      <alignment/>
    </xf>
    <xf numFmtId="0" fontId="3" fillId="3" borderId="0" xfId="0" applyFont="1" applyFill="1" applyAlignment="1">
      <alignment/>
    </xf>
    <xf numFmtId="0" fontId="0" fillId="3" borderId="34" xfId="0" applyFill="1" applyBorder="1" applyAlignment="1">
      <alignment/>
    </xf>
    <xf numFmtId="0" fontId="0" fillId="3" borderId="35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36" xfId="0" applyFill="1" applyBorder="1" applyAlignment="1">
      <alignment/>
    </xf>
    <xf numFmtId="0" fontId="0" fillId="3" borderId="37" xfId="0" applyFill="1" applyBorder="1" applyAlignment="1">
      <alignment/>
    </xf>
    <xf numFmtId="0" fontId="3" fillId="3" borderId="38" xfId="0" applyFont="1" applyFill="1" applyBorder="1" applyAlignment="1">
      <alignment/>
    </xf>
    <xf numFmtId="0" fontId="3" fillId="3" borderId="34" xfId="0" applyFont="1" applyFill="1" applyBorder="1" applyAlignment="1">
      <alignment/>
    </xf>
    <xf numFmtId="0" fontId="0" fillId="0" borderId="4" xfId="0" applyBorder="1" applyAlignment="1">
      <alignment/>
    </xf>
    <xf numFmtId="0" fontId="3" fillId="0" borderId="38" xfId="0" applyFont="1" applyBorder="1" applyAlignment="1">
      <alignment/>
    </xf>
    <xf numFmtId="0" fontId="3" fillId="3" borderId="4" xfId="0" applyFont="1" applyFill="1" applyBorder="1" applyAlignment="1">
      <alignment/>
    </xf>
    <xf numFmtId="0" fontId="1" fillId="3" borderId="0" xfId="20" applyFill="1" applyAlignment="1">
      <alignment/>
    </xf>
    <xf numFmtId="0" fontId="3" fillId="3" borderId="0" xfId="0" applyFont="1" applyFill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3" fillId="4" borderId="39" xfId="0" applyFont="1" applyFill="1" applyBorder="1" applyAlignment="1">
      <alignment horizontal="center" vertical="distributed"/>
    </xf>
    <xf numFmtId="0" fontId="3" fillId="4" borderId="40" xfId="0" applyFont="1" applyFill="1" applyBorder="1" applyAlignment="1">
      <alignment horizontal="center" vertical="distributed"/>
    </xf>
    <xf numFmtId="0" fontId="3" fillId="4" borderId="41" xfId="0" applyFont="1" applyFill="1" applyBorder="1" applyAlignment="1">
      <alignment horizontal="center" vertical="distributed"/>
    </xf>
    <xf numFmtId="0" fontId="3" fillId="5" borderId="8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/>
    </xf>
    <xf numFmtId="0" fontId="3" fillId="5" borderId="23" xfId="0" applyFont="1" applyFill="1" applyBorder="1" applyAlignment="1">
      <alignment horizontal="center"/>
    </xf>
    <xf numFmtId="0" fontId="3" fillId="5" borderId="24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5" borderId="39" xfId="0" applyFont="1" applyFill="1" applyBorder="1" applyAlignment="1">
      <alignment horizontal="center" vertical="distributed"/>
    </xf>
    <xf numFmtId="0" fontId="3" fillId="5" borderId="40" xfId="0" applyFont="1" applyFill="1" applyBorder="1" applyAlignment="1">
      <alignment horizontal="center" vertical="distributed"/>
    </xf>
    <xf numFmtId="0" fontId="3" fillId="5" borderId="41" xfId="0" applyFont="1" applyFill="1" applyBorder="1" applyAlignment="1">
      <alignment horizontal="center" vertical="distributed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/>
      </font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gifford@russgifford.com?subject=Response%20to%20Cedar%20Mountain%20Excel%20sheets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tabSelected="1" workbookViewId="0" topLeftCell="A1">
      <selection activeCell="A2" sqref="A2:K2"/>
    </sheetView>
  </sheetViews>
  <sheetFormatPr defaultColWidth="9.140625" defaultRowHeight="12.75"/>
  <sheetData>
    <row r="1" spans="1:17" ht="12.75">
      <c r="A1" s="94" t="s">
        <v>129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4"/>
      <c r="M1" s="7"/>
      <c r="N1" s="7"/>
      <c r="O1" s="7"/>
      <c r="P1" s="7"/>
      <c r="Q1" s="7"/>
    </row>
    <row r="2" spans="1:17" ht="12.75">
      <c r="A2" s="94" t="s">
        <v>130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82"/>
      <c r="M2" s="7"/>
      <c r="N2" s="7"/>
      <c r="O2" s="7"/>
      <c r="P2" s="7"/>
      <c r="Q2" s="7"/>
    </row>
    <row r="3" spans="1:17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7"/>
      <c r="N3" s="7"/>
      <c r="O3" s="7"/>
      <c r="P3" s="7"/>
      <c r="Q3" s="7"/>
    </row>
    <row r="4" spans="1:17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7"/>
      <c r="N4" s="7"/>
      <c r="O4" s="7"/>
      <c r="P4" s="7"/>
      <c r="Q4" s="7"/>
    </row>
    <row r="5" spans="1:17" ht="12.75">
      <c r="A5" s="88" t="s">
        <v>131</v>
      </c>
      <c r="B5" s="89"/>
      <c r="C5" s="83"/>
      <c r="D5" s="83"/>
      <c r="E5" s="83"/>
      <c r="F5" s="83"/>
      <c r="G5" s="83"/>
      <c r="H5" s="83"/>
      <c r="I5" s="83"/>
      <c r="J5" s="83"/>
      <c r="K5" s="84"/>
      <c r="L5" s="4"/>
      <c r="M5" s="7"/>
      <c r="N5" s="7"/>
      <c r="O5" s="7"/>
      <c r="P5" s="7"/>
      <c r="Q5" s="7"/>
    </row>
    <row r="6" spans="1:17" ht="12.75">
      <c r="A6" s="85"/>
      <c r="B6" s="65"/>
      <c r="C6" s="65"/>
      <c r="D6" s="65"/>
      <c r="E6" s="65"/>
      <c r="F6" s="65"/>
      <c r="G6" s="65"/>
      <c r="H6" s="65"/>
      <c r="I6" s="65"/>
      <c r="J6" s="65"/>
      <c r="K6" s="86"/>
      <c r="L6" s="4"/>
      <c r="M6" s="7"/>
      <c r="N6" s="7"/>
      <c r="O6" s="7"/>
      <c r="P6" s="7"/>
      <c r="Q6" s="7"/>
    </row>
    <row r="7" spans="1:17" ht="12.75">
      <c r="A7" s="85" t="s">
        <v>132</v>
      </c>
      <c r="B7" s="65"/>
      <c r="C7" s="65"/>
      <c r="D7" s="65"/>
      <c r="E7" s="65"/>
      <c r="F7" s="65"/>
      <c r="G7" s="65"/>
      <c r="H7" s="65"/>
      <c r="I7" s="65"/>
      <c r="J7" s="65"/>
      <c r="K7" s="86"/>
      <c r="L7" s="4"/>
      <c r="M7" s="7"/>
      <c r="N7" s="7"/>
      <c r="O7" s="7"/>
      <c r="P7" s="7"/>
      <c r="Q7" s="7"/>
    </row>
    <row r="8" spans="1:17" ht="12.75">
      <c r="A8" s="85" t="s">
        <v>133</v>
      </c>
      <c r="B8" s="65"/>
      <c r="C8" s="65"/>
      <c r="D8" s="65"/>
      <c r="E8" s="65"/>
      <c r="F8" s="65"/>
      <c r="G8" s="65"/>
      <c r="H8" s="65"/>
      <c r="I8" s="65"/>
      <c r="J8" s="65"/>
      <c r="K8" s="86"/>
      <c r="L8" s="4"/>
      <c r="M8" s="7"/>
      <c r="N8" s="7"/>
      <c r="O8" s="7"/>
      <c r="P8" s="7"/>
      <c r="Q8" s="7"/>
    </row>
    <row r="9" spans="1:17" ht="12.75">
      <c r="A9" s="85" t="s">
        <v>136</v>
      </c>
      <c r="B9" s="65"/>
      <c r="C9" s="65"/>
      <c r="D9" s="65"/>
      <c r="E9" s="65"/>
      <c r="F9" s="65"/>
      <c r="G9" s="65"/>
      <c r="H9" s="65"/>
      <c r="I9" s="65"/>
      <c r="J9" s="65"/>
      <c r="K9" s="86"/>
      <c r="L9" s="4"/>
      <c r="M9" s="7"/>
      <c r="N9" s="7"/>
      <c r="O9" s="7"/>
      <c r="P9" s="7"/>
      <c r="Q9" s="7"/>
    </row>
    <row r="10" spans="1:17" ht="12.75">
      <c r="A10" s="85" t="s">
        <v>134</v>
      </c>
      <c r="B10" s="65"/>
      <c r="C10" s="65"/>
      <c r="D10" s="65"/>
      <c r="E10" s="65"/>
      <c r="F10" s="65"/>
      <c r="G10" s="65"/>
      <c r="H10" s="65"/>
      <c r="I10" s="65"/>
      <c r="J10" s="65"/>
      <c r="K10" s="86"/>
      <c r="L10" s="4"/>
      <c r="M10" s="7"/>
      <c r="N10" s="7"/>
      <c r="O10" s="7"/>
      <c r="P10" s="7"/>
      <c r="Q10" s="7"/>
    </row>
    <row r="11" spans="1:17" ht="12.75">
      <c r="A11" s="85"/>
      <c r="B11" s="65"/>
      <c r="C11" s="65"/>
      <c r="D11" s="65"/>
      <c r="E11" s="65"/>
      <c r="F11" s="65"/>
      <c r="G11" s="65"/>
      <c r="H11" s="65"/>
      <c r="I11" s="65"/>
      <c r="J11" s="65"/>
      <c r="K11" s="86"/>
      <c r="L11" s="4"/>
      <c r="M11" s="7"/>
      <c r="N11" s="7"/>
      <c r="O11" s="7"/>
      <c r="P11" s="7"/>
      <c r="Q11" s="7"/>
    </row>
    <row r="12" spans="1:17" ht="12.75">
      <c r="A12" s="68" t="s">
        <v>135</v>
      </c>
      <c r="B12" s="53"/>
      <c r="C12" s="53"/>
      <c r="D12" s="53"/>
      <c r="E12" s="53"/>
      <c r="F12" s="53"/>
      <c r="G12" s="53"/>
      <c r="H12" s="53"/>
      <c r="I12" s="53"/>
      <c r="J12" s="53"/>
      <c r="K12" s="87"/>
      <c r="L12" s="4"/>
      <c r="M12" s="7"/>
      <c r="N12" s="7"/>
      <c r="O12" s="7"/>
      <c r="P12" s="7"/>
      <c r="Q12" s="7"/>
    </row>
    <row r="13" spans="1:17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7"/>
      <c r="N13" s="7"/>
      <c r="O13" s="7"/>
      <c r="P13" s="7"/>
      <c r="Q13" s="7"/>
    </row>
    <row r="14" spans="1:17" ht="12.75">
      <c r="A14" s="91" t="s">
        <v>140</v>
      </c>
      <c r="B14" s="83"/>
      <c r="C14" s="83"/>
      <c r="D14" s="83"/>
      <c r="E14" s="83"/>
      <c r="F14" s="83"/>
      <c r="G14" s="83"/>
      <c r="H14" s="83"/>
      <c r="I14" s="83"/>
      <c r="J14" s="83"/>
      <c r="K14" s="84"/>
      <c r="L14" s="4"/>
      <c r="M14" s="7"/>
      <c r="N14" s="7"/>
      <c r="O14" s="7"/>
      <c r="P14" s="7"/>
      <c r="Q14" s="7"/>
    </row>
    <row r="15" spans="1:17" ht="12.75">
      <c r="A15" s="90"/>
      <c r="B15" s="65"/>
      <c r="C15" s="65"/>
      <c r="D15" s="65"/>
      <c r="E15" s="65"/>
      <c r="F15" s="65"/>
      <c r="G15" s="65"/>
      <c r="H15" s="65"/>
      <c r="I15" s="65"/>
      <c r="J15" s="65"/>
      <c r="K15" s="86"/>
      <c r="L15" s="4"/>
      <c r="M15" s="7"/>
      <c r="N15" s="7"/>
      <c r="O15" s="7"/>
      <c r="P15" s="7"/>
      <c r="Q15" s="7"/>
    </row>
    <row r="16" spans="1:17" ht="12.75">
      <c r="A16" s="85" t="s">
        <v>137</v>
      </c>
      <c r="B16" s="65"/>
      <c r="C16" s="65"/>
      <c r="D16" s="65"/>
      <c r="E16" s="65"/>
      <c r="F16" s="65"/>
      <c r="G16" s="65"/>
      <c r="H16" s="65"/>
      <c r="I16" s="65"/>
      <c r="J16" s="65"/>
      <c r="K16" s="86"/>
      <c r="L16" s="4"/>
      <c r="M16" s="7"/>
      <c r="N16" s="7"/>
      <c r="O16" s="7"/>
      <c r="P16" s="7"/>
      <c r="Q16" s="7"/>
    </row>
    <row r="17" spans="1:17" ht="12.75">
      <c r="A17" s="85" t="s">
        <v>138</v>
      </c>
      <c r="B17" s="65"/>
      <c r="C17" s="65"/>
      <c r="D17" s="65"/>
      <c r="E17" s="65"/>
      <c r="F17" s="65"/>
      <c r="G17" s="65"/>
      <c r="H17" s="65"/>
      <c r="I17" s="65"/>
      <c r="J17" s="65"/>
      <c r="K17" s="86"/>
      <c r="L17" s="4"/>
      <c r="M17" s="7"/>
      <c r="N17" s="7"/>
      <c r="O17" s="7"/>
      <c r="P17" s="7"/>
      <c r="Q17" s="7"/>
    </row>
    <row r="18" spans="1:17" ht="12.75">
      <c r="A18" s="85" t="s">
        <v>139</v>
      </c>
      <c r="B18" s="65"/>
      <c r="C18" s="65"/>
      <c r="D18" s="65"/>
      <c r="E18" s="65"/>
      <c r="F18" s="65"/>
      <c r="G18" s="65"/>
      <c r="H18" s="65"/>
      <c r="I18" s="65"/>
      <c r="J18" s="65"/>
      <c r="K18" s="86"/>
      <c r="L18" s="4"/>
      <c r="M18" s="7"/>
      <c r="N18" s="7"/>
      <c r="O18" s="7"/>
      <c r="P18" s="7"/>
      <c r="Q18" s="7"/>
    </row>
    <row r="19" spans="1:17" ht="12.75">
      <c r="A19" s="68"/>
      <c r="B19" s="53"/>
      <c r="C19" s="53"/>
      <c r="D19" s="53"/>
      <c r="E19" s="53"/>
      <c r="F19" s="53"/>
      <c r="G19" s="53"/>
      <c r="H19" s="53"/>
      <c r="I19" s="53"/>
      <c r="J19" s="53"/>
      <c r="K19" s="87"/>
      <c r="L19" s="4"/>
      <c r="M19" s="7"/>
      <c r="N19" s="7"/>
      <c r="O19" s="7"/>
      <c r="P19" s="7"/>
      <c r="Q19" s="7"/>
    </row>
    <row r="20" spans="1:17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7"/>
      <c r="N20" s="7"/>
      <c r="O20" s="7"/>
      <c r="P20" s="7"/>
      <c r="Q20" s="7"/>
    </row>
    <row r="21" spans="1:17" ht="12.75">
      <c r="A21" s="88" t="s">
        <v>147</v>
      </c>
      <c r="B21" s="83"/>
      <c r="C21" s="83"/>
      <c r="D21" s="83"/>
      <c r="E21" s="83"/>
      <c r="F21" s="83"/>
      <c r="G21" s="83"/>
      <c r="H21" s="83"/>
      <c r="I21" s="83"/>
      <c r="J21" s="83"/>
      <c r="K21" s="84"/>
      <c r="L21" s="4"/>
      <c r="M21" s="7"/>
      <c r="N21" s="7"/>
      <c r="O21" s="7"/>
      <c r="P21" s="7"/>
      <c r="Q21" s="7"/>
    </row>
    <row r="22" spans="1:17" ht="12.75">
      <c r="A22" s="85"/>
      <c r="B22" s="65"/>
      <c r="C22" s="65"/>
      <c r="D22" s="65"/>
      <c r="E22" s="65"/>
      <c r="F22" s="65"/>
      <c r="G22" s="65"/>
      <c r="H22" s="65"/>
      <c r="I22" s="65"/>
      <c r="J22" s="65"/>
      <c r="K22" s="86"/>
      <c r="L22" s="4"/>
      <c r="M22" s="7"/>
      <c r="N22" s="7"/>
      <c r="O22" s="7"/>
      <c r="P22" s="7"/>
      <c r="Q22" s="7"/>
    </row>
    <row r="23" spans="1:17" ht="12.75">
      <c r="A23" s="92" t="s">
        <v>148</v>
      </c>
      <c r="B23" s="65"/>
      <c r="C23" s="65"/>
      <c r="D23" s="65"/>
      <c r="E23" s="65"/>
      <c r="F23" s="65"/>
      <c r="G23" s="65"/>
      <c r="H23" s="65"/>
      <c r="I23" s="65"/>
      <c r="J23" s="65"/>
      <c r="K23" s="86"/>
      <c r="L23" s="4"/>
      <c r="M23" s="7"/>
      <c r="N23" s="7"/>
      <c r="O23" s="7"/>
      <c r="P23" s="7"/>
      <c r="Q23" s="7"/>
    </row>
    <row r="24" spans="1:17" ht="12.75">
      <c r="A24" s="85"/>
      <c r="B24" s="65"/>
      <c r="C24" s="65"/>
      <c r="D24" s="65"/>
      <c r="E24" s="65"/>
      <c r="F24" s="65"/>
      <c r="G24" s="65"/>
      <c r="H24" s="65"/>
      <c r="I24" s="65"/>
      <c r="J24" s="65"/>
      <c r="K24" s="86"/>
      <c r="L24" s="4"/>
      <c r="M24" s="7"/>
      <c r="N24" s="7"/>
      <c r="O24" s="7"/>
      <c r="P24" s="7"/>
      <c r="Q24" s="7"/>
    </row>
    <row r="25" spans="1:17" ht="12.75">
      <c r="A25" s="85" t="s">
        <v>141</v>
      </c>
      <c r="B25" s="65"/>
      <c r="C25" s="65"/>
      <c r="D25" s="65"/>
      <c r="E25" s="65"/>
      <c r="F25" s="65"/>
      <c r="G25" s="65"/>
      <c r="H25" s="65"/>
      <c r="I25" s="65"/>
      <c r="J25" s="65"/>
      <c r="K25" s="86"/>
      <c r="L25" s="4"/>
      <c r="M25" s="7"/>
      <c r="N25" s="7"/>
      <c r="O25" s="7"/>
      <c r="P25" s="7"/>
      <c r="Q25" s="7"/>
    </row>
    <row r="26" spans="1:17" ht="12.75">
      <c r="A26" s="85" t="s">
        <v>142</v>
      </c>
      <c r="B26" s="65"/>
      <c r="C26" s="65"/>
      <c r="D26" s="65"/>
      <c r="E26" s="65"/>
      <c r="F26" s="65"/>
      <c r="G26" s="65"/>
      <c r="H26" s="65"/>
      <c r="I26" s="65"/>
      <c r="J26" s="65"/>
      <c r="K26" s="86"/>
      <c r="L26" s="4"/>
      <c r="M26" s="7"/>
      <c r="N26" s="7"/>
      <c r="O26" s="7"/>
      <c r="P26" s="7"/>
      <c r="Q26" s="7"/>
    </row>
    <row r="27" spans="1:17" ht="12.75">
      <c r="A27" s="85"/>
      <c r="B27" s="65"/>
      <c r="C27" s="65"/>
      <c r="D27" s="65"/>
      <c r="E27" s="65"/>
      <c r="F27" s="65"/>
      <c r="G27" s="65"/>
      <c r="H27" s="65"/>
      <c r="I27" s="65"/>
      <c r="J27" s="65"/>
      <c r="K27" s="86"/>
      <c r="L27" s="4"/>
      <c r="M27" s="7"/>
      <c r="N27" s="7"/>
      <c r="O27" s="7"/>
      <c r="P27" s="7"/>
      <c r="Q27" s="7"/>
    </row>
    <row r="28" spans="1:17" ht="12.75">
      <c r="A28" s="85" t="s">
        <v>143</v>
      </c>
      <c r="B28" s="65"/>
      <c r="C28" s="65"/>
      <c r="D28" s="65"/>
      <c r="E28" s="65"/>
      <c r="F28" s="65"/>
      <c r="G28" s="65"/>
      <c r="H28" s="65"/>
      <c r="I28" s="65"/>
      <c r="J28" s="65"/>
      <c r="K28" s="86"/>
      <c r="L28" s="4"/>
      <c r="M28" s="7"/>
      <c r="N28" s="7"/>
      <c r="O28" s="7"/>
      <c r="P28" s="7"/>
      <c r="Q28" s="7"/>
    </row>
    <row r="29" spans="1:17" ht="12.75">
      <c r="A29" s="85" t="s">
        <v>144</v>
      </c>
      <c r="B29" s="65"/>
      <c r="C29" s="65"/>
      <c r="D29" s="65"/>
      <c r="E29" s="65"/>
      <c r="F29" s="65"/>
      <c r="G29" s="65"/>
      <c r="H29" s="65"/>
      <c r="I29" s="65"/>
      <c r="J29" s="65"/>
      <c r="K29" s="86"/>
      <c r="L29" s="4"/>
      <c r="M29" s="7"/>
      <c r="N29" s="7"/>
      <c r="O29" s="7"/>
      <c r="P29" s="7"/>
      <c r="Q29" s="7"/>
    </row>
    <row r="30" spans="1:17" ht="12.75">
      <c r="A30" s="85"/>
      <c r="B30" s="65"/>
      <c r="C30" s="65"/>
      <c r="D30" s="65"/>
      <c r="E30" s="65"/>
      <c r="F30" s="65"/>
      <c r="G30" s="65"/>
      <c r="H30" s="65"/>
      <c r="I30" s="65"/>
      <c r="J30" s="65"/>
      <c r="K30" s="86"/>
      <c r="L30" s="4"/>
      <c r="M30" s="7"/>
      <c r="N30" s="7"/>
      <c r="O30" s="7"/>
      <c r="P30" s="7"/>
      <c r="Q30" s="7"/>
    </row>
    <row r="31" spans="1:17" ht="12.75">
      <c r="A31" s="85" t="s">
        <v>145</v>
      </c>
      <c r="B31" s="65"/>
      <c r="C31" s="65"/>
      <c r="D31" s="65"/>
      <c r="E31" s="65"/>
      <c r="F31" s="65"/>
      <c r="G31" s="65"/>
      <c r="H31" s="65"/>
      <c r="I31" s="65"/>
      <c r="J31" s="65"/>
      <c r="K31" s="86"/>
      <c r="L31" s="4"/>
      <c r="M31" s="7"/>
      <c r="N31" s="7"/>
      <c r="O31" s="7"/>
      <c r="P31" s="7"/>
      <c r="Q31" s="7"/>
    </row>
    <row r="32" spans="1:17" ht="12.75">
      <c r="A32" s="85" t="s">
        <v>146</v>
      </c>
      <c r="B32" s="65"/>
      <c r="C32" s="65"/>
      <c r="D32" s="65"/>
      <c r="E32" s="65"/>
      <c r="F32" s="65"/>
      <c r="G32" s="65"/>
      <c r="H32" s="65"/>
      <c r="I32" s="65"/>
      <c r="J32" s="65"/>
      <c r="K32" s="86"/>
      <c r="L32" s="4"/>
      <c r="M32" s="7"/>
      <c r="N32" s="7"/>
      <c r="O32" s="7"/>
      <c r="P32" s="7"/>
      <c r="Q32" s="7"/>
    </row>
    <row r="33" spans="1:17" ht="12.75">
      <c r="A33" s="85"/>
      <c r="B33" s="65"/>
      <c r="C33" s="65"/>
      <c r="D33" s="65"/>
      <c r="E33" s="65"/>
      <c r="F33" s="65"/>
      <c r="G33" s="65"/>
      <c r="H33" s="65"/>
      <c r="I33" s="65"/>
      <c r="J33" s="65"/>
      <c r="K33" s="86"/>
      <c r="L33" s="4"/>
      <c r="M33" s="7"/>
      <c r="N33" s="7"/>
      <c r="O33" s="7"/>
      <c r="P33" s="7"/>
      <c r="Q33" s="7"/>
    </row>
    <row r="34" spans="1:17" ht="12.75">
      <c r="A34" s="68"/>
      <c r="B34" s="53"/>
      <c r="C34" s="53"/>
      <c r="D34" s="53"/>
      <c r="E34" s="53"/>
      <c r="F34" s="53"/>
      <c r="G34" s="53"/>
      <c r="H34" s="53"/>
      <c r="I34" s="53"/>
      <c r="J34" s="53"/>
      <c r="K34" s="87"/>
      <c r="L34" s="4"/>
      <c r="M34" s="7"/>
      <c r="N34" s="7"/>
      <c r="O34" s="7"/>
      <c r="P34" s="7"/>
      <c r="Q34" s="7"/>
    </row>
    <row r="35" spans="1:17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7"/>
      <c r="N35" s="7"/>
      <c r="O35" s="7"/>
      <c r="P35" s="7"/>
      <c r="Q35" s="7"/>
    </row>
    <row r="36" spans="1:17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7"/>
      <c r="N36" s="7"/>
      <c r="O36" s="7"/>
      <c r="P36" s="7"/>
      <c r="Q36" s="7"/>
    </row>
    <row r="37" spans="1:17" ht="12.75">
      <c r="A37" s="4" t="s">
        <v>149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7"/>
      <c r="N37" s="7"/>
      <c r="O37" s="7"/>
      <c r="P37" s="7"/>
      <c r="Q37" s="7"/>
    </row>
    <row r="38" spans="1:17" ht="12.75">
      <c r="A38" s="4" t="s">
        <v>150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7"/>
      <c r="N38" s="7"/>
      <c r="O38" s="7"/>
      <c r="P38" s="7"/>
      <c r="Q38" s="7"/>
    </row>
    <row r="39" spans="1:17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7"/>
      <c r="N39" s="7"/>
      <c r="O39" s="7"/>
      <c r="P39" s="7"/>
      <c r="Q39" s="7"/>
    </row>
    <row r="40" spans="1:17" ht="12.75">
      <c r="A40" s="4" t="s">
        <v>151</v>
      </c>
      <c r="B40" s="4"/>
      <c r="C40" s="93" t="s">
        <v>152</v>
      </c>
      <c r="D40" s="4"/>
      <c r="E40" s="4"/>
      <c r="F40" s="4"/>
      <c r="G40" s="4"/>
      <c r="H40" s="4"/>
      <c r="I40" s="4"/>
      <c r="J40" s="4"/>
      <c r="K40" s="4"/>
      <c r="L40" s="4"/>
      <c r="M40" s="7"/>
      <c r="N40" s="7"/>
      <c r="O40" s="7"/>
      <c r="P40" s="7"/>
      <c r="Q40" s="7"/>
    </row>
    <row r="41" spans="1:20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1:20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1:20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1:20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</row>
    <row r="46" spans="1:20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1:20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1:20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1:20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1:20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1:20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</sheetData>
  <mergeCells count="2">
    <mergeCell ref="A1:K1"/>
    <mergeCell ref="A2:K2"/>
  </mergeCells>
  <hyperlinks>
    <hyperlink ref="C40" r:id="rId1" display="rgifford@russgifford.com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6"/>
  <sheetViews>
    <sheetView zoomScale="171" zoomScaleNormal="171" workbookViewId="0" topLeftCell="A1">
      <selection activeCell="A1" sqref="A1:N1"/>
    </sheetView>
  </sheetViews>
  <sheetFormatPr defaultColWidth="9.140625" defaultRowHeight="12.75"/>
  <cols>
    <col min="1" max="1" width="21.28125" style="0" customWidth="1"/>
    <col min="2" max="12" width="4.7109375" style="0" customWidth="1"/>
    <col min="13" max="23" width="3.140625" style="0" customWidth="1"/>
    <col min="24" max="24" width="8.421875" style="0" bestFit="1" customWidth="1"/>
    <col min="25" max="31" width="3.140625" style="0" customWidth="1"/>
  </cols>
  <sheetData>
    <row r="1" spans="1:32" ht="21" thickBot="1">
      <c r="A1" s="97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2.75">
      <c r="A3" s="1"/>
      <c r="B3" s="1"/>
      <c r="C3" s="1"/>
      <c r="D3" s="2" t="s">
        <v>3</v>
      </c>
      <c r="E3" s="57">
        <v>100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2.75">
      <c r="A4" s="1"/>
      <c r="B4" s="1"/>
      <c r="C4" s="1"/>
      <c r="D4" s="2" t="s">
        <v>2</v>
      </c>
      <c r="E4" s="58">
        <v>50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3.5" thickBot="1">
      <c r="A5" s="1"/>
      <c r="B5" s="1"/>
      <c r="C5" s="1"/>
      <c r="D5" s="2" t="s">
        <v>1</v>
      </c>
      <c r="E5" s="59">
        <v>3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3.5" thickBot="1">
      <c r="A6" s="1"/>
      <c r="B6" s="1"/>
      <c r="C6" s="1"/>
      <c r="D6" s="2"/>
      <c r="E6" s="60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2.75">
      <c r="A7" s="1"/>
      <c r="B7" s="1"/>
      <c r="C7" s="1"/>
      <c r="D7" s="2" t="s">
        <v>5</v>
      </c>
      <c r="E7" s="57">
        <v>55</v>
      </c>
      <c r="F7" s="1"/>
      <c r="G7" s="24" t="s">
        <v>116</v>
      </c>
      <c r="H7" s="25"/>
      <c r="I7" s="25"/>
      <c r="J7" s="25"/>
      <c r="K7" s="25"/>
      <c r="L7" s="25"/>
      <c r="M7" s="25"/>
      <c r="N7" s="26"/>
      <c r="O7" s="3"/>
      <c r="P7" s="3"/>
      <c r="Q7" s="3"/>
      <c r="R7" s="3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3.5" thickBot="1">
      <c r="A8" s="1"/>
      <c r="B8" s="1"/>
      <c r="C8" s="1"/>
      <c r="D8" s="2" t="s">
        <v>4</v>
      </c>
      <c r="E8" s="59">
        <v>1</v>
      </c>
      <c r="F8" s="1"/>
      <c r="G8" s="61" t="s">
        <v>73</v>
      </c>
      <c r="H8" s="62"/>
      <c r="I8" s="62"/>
      <c r="J8" s="62"/>
      <c r="K8" s="62"/>
      <c r="L8" s="62"/>
      <c r="M8" s="62"/>
      <c r="N8" s="63"/>
      <c r="O8" s="64"/>
      <c r="P8" s="64"/>
      <c r="Q8" s="64"/>
      <c r="R8" s="64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3.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3"/>
      <c r="AB9" s="3"/>
      <c r="AC9" s="1"/>
      <c r="AD9" s="1"/>
      <c r="AE9" s="1"/>
      <c r="AF9" s="1"/>
    </row>
    <row r="10" spans="1:32" ht="13.5" thickBot="1">
      <c r="A10" s="6" t="s">
        <v>7</v>
      </c>
      <c r="B10" s="6">
        <f>Hh-Hl</f>
        <v>50</v>
      </c>
      <c r="C10" s="1"/>
      <c r="D10" s="1"/>
      <c r="E10" s="95" t="str">
        <f>IF(H/B11&gt;=(hp-5)/B14,"Clear","Blocked!!")</f>
        <v>Clear</v>
      </c>
      <c r="F10" s="9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3.5" thickBot="1">
      <c r="A11" s="6" t="s">
        <v>6</v>
      </c>
      <c r="B11" s="6">
        <f>D</f>
        <v>3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3.5" hidden="1" thickBot="1">
      <c r="A12" s="6"/>
      <c r="B12" s="6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3.5" hidden="1" thickBot="1">
      <c r="A13" s="6" t="s">
        <v>8</v>
      </c>
      <c r="B13" s="6">
        <f>B-Hl</f>
        <v>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3"/>
      <c r="AB13" s="1"/>
      <c r="AC13" s="1"/>
      <c r="AD13" s="1"/>
      <c r="AE13" s="1"/>
      <c r="AF13" s="1"/>
    </row>
    <row r="14" spans="1:32" ht="13.5" hidden="1" thickBot="1">
      <c r="A14" s="6" t="s">
        <v>9</v>
      </c>
      <c r="B14" s="6">
        <f>db</f>
        <v>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21" thickBot="1">
      <c r="A15" s="97" t="s">
        <v>74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9"/>
      <c r="O15" s="1"/>
      <c r="P15" s="1"/>
      <c r="Q15" s="100" t="s">
        <v>112</v>
      </c>
      <c r="R15" s="100"/>
      <c r="S15" s="100"/>
      <c r="T15" s="100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3.5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3.5" thickBot="1">
      <c r="A17" s="4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4"/>
      <c r="N17" s="4"/>
      <c r="O17" s="1"/>
      <c r="P17" s="1"/>
      <c r="Q17" s="101" t="s">
        <v>113</v>
      </c>
      <c r="R17" s="101"/>
      <c r="S17" s="101"/>
      <c r="T17" s="1"/>
      <c r="U17" s="102">
        <v>3</v>
      </c>
      <c r="V17" s="103"/>
      <c r="W17" s="3"/>
      <c r="X17" s="3" t="s">
        <v>114</v>
      </c>
      <c r="Y17" s="3"/>
      <c r="Z17" s="102">
        <v>2</v>
      </c>
      <c r="AA17" s="103"/>
      <c r="AB17" s="1"/>
      <c r="AC17" s="1"/>
      <c r="AD17" s="1"/>
      <c r="AE17" s="1"/>
      <c r="AF17" s="1"/>
    </row>
    <row r="18" spans="1:32" ht="40.5" customHeight="1" thickBot="1">
      <c r="A18" s="28" t="s">
        <v>75</v>
      </c>
      <c r="B18" s="32" t="s">
        <v>84</v>
      </c>
      <c r="C18" s="32" t="s">
        <v>85</v>
      </c>
      <c r="D18" s="28" t="s">
        <v>86</v>
      </c>
      <c r="E18" s="32" t="s">
        <v>76</v>
      </c>
      <c r="F18" s="28" t="s">
        <v>77</v>
      </c>
      <c r="G18" s="32" t="s">
        <v>78</v>
      </c>
      <c r="H18" s="28" t="s">
        <v>79</v>
      </c>
      <c r="I18" s="32" t="s">
        <v>80</v>
      </c>
      <c r="J18" s="28" t="s">
        <v>81</v>
      </c>
      <c r="K18" s="32" t="s">
        <v>82</v>
      </c>
      <c r="L18" s="32" t="s">
        <v>83</v>
      </c>
      <c r="M18" s="4"/>
      <c r="N18" s="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1.25" customHeight="1" thickBot="1">
      <c r="A19" s="29"/>
      <c r="B19" s="31"/>
      <c r="C19" s="31"/>
      <c r="D19" s="29"/>
      <c r="E19" s="31"/>
      <c r="F19" s="29"/>
      <c r="G19" s="31"/>
      <c r="H19" s="29"/>
      <c r="I19" s="31"/>
      <c r="J19" s="29"/>
      <c r="K19" s="31"/>
      <c r="L19" s="31"/>
      <c r="M19" s="4"/>
      <c r="N19" s="4"/>
      <c r="O19" s="1"/>
      <c r="P19" s="1"/>
      <c r="Q19" s="100" t="s">
        <v>115</v>
      </c>
      <c r="R19" s="100"/>
      <c r="S19" s="100"/>
      <c r="T19" s="100"/>
      <c r="U19" s="1"/>
      <c r="V19" s="105" t="str">
        <f>VLOOKUP(Z17,A21:L27,U17)</f>
        <v>-</v>
      </c>
      <c r="W19" s="106"/>
      <c r="X19" s="107"/>
      <c r="Y19" s="1"/>
      <c r="Z19" s="104"/>
      <c r="AA19" s="104"/>
      <c r="AB19" s="1"/>
      <c r="AC19" s="1"/>
      <c r="AD19" s="1"/>
      <c r="AE19" s="1"/>
      <c r="AF19" s="1"/>
    </row>
    <row r="20" spans="1:32" ht="40.5" customHeight="1">
      <c r="A20" s="28" t="s">
        <v>87</v>
      </c>
      <c r="B20" s="32" t="s">
        <v>88</v>
      </c>
      <c r="C20" s="32" t="s">
        <v>89</v>
      </c>
      <c r="D20" s="28" t="s">
        <v>90</v>
      </c>
      <c r="E20" s="32" t="s">
        <v>91</v>
      </c>
      <c r="F20" s="28" t="s">
        <v>92</v>
      </c>
      <c r="G20" s="32" t="s">
        <v>93</v>
      </c>
      <c r="H20" s="28" t="s">
        <v>94</v>
      </c>
      <c r="I20" s="32" t="s">
        <v>95</v>
      </c>
      <c r="J20" s="28" t="s">
        <v>96</v>
      </c>
      <c r="K20" s="32" t="s">
        <v>97</v>
      </c>
      <c r="L20" s="32" t="s">
        <v>98</v>
      </c>
      <c r="M20" s="4"/>
      <c r="N20" s="4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2.75">
      <c r="A21" s="41" t="s">
        <v>121</v>
      </c>
      <c r="B21" s="54">
        <v>2</v>
      </c>
      <c r="C21" s="55">
        <v>3</v>
      </c>
      <c r="D21" s="55">
        <v>4</v>
      </c>
      <c r="E21" s="55">
        <v>5</v>
      </c>
      <c r="F21" s="55">
        <v>6</v>
      </c>
      <c r="G21" s="55">
        <v>7</v>
      </c>
      <c r="H21" s="55">
        <v>8</v>
      </c>
      <c r="I21" s="55">
        <v>9</v>
      </c>
      <c r="J21" s="55">
        <v>10</v>
      </c>
      <c r="K21" s="55">
        <v>11</v>
      </c>
      <c r="L21" s="56">
        <v>12</v>
      </c>
      <c r="M21" s="4"/>
      <c r="N21" s="4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2.75">
      <c r="A22" s="27" t="s">
        <v>111</v>
      </c>
      <c r="B22" s="33" t="s">
        <v>99</v>
      </c>
      <c r="C22" s="33" t="s">
        <v>99</v>
      </c>
      <c r="D22" s="30" t="s">
        <v>99</v>
      </c>
      <c r="E22" s="33" t="s">
        <v>99</v>
      </c>
      <c r="F22" s="30" t="s">
        <v>100</v>
      </c>
      <c r="G22" s="33" t="s">
        <v>102</v>
      </c>
      <c r="H22" s="30" t="s">
        <v>101</v>
      </c>
      <c r="I22" s="33">
        <v>1</v>
      </c>
      <c r="J22" s="30">
        <v>1</v>
      </c>
      <c r="K22" s="33">
        <v>1</v>
      </c>
      <c r="L22" s="33" t="s">
        <v>103</v>
      </c>
      <c r="M22" s="4"/>
      <c r="N22" s="4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2.75">
      <c r="A23" s="27">
        <v>2</v>
      </c>
      <c r="B23" s="35" t="s">
        <v>99</v>
      </c>
      <c r="C23" s="35" t="s">
        <v>99</v>
      </c>
      <c r="D23" s="34" t="s">
        <v>99</v>
      </c>
      <c r="E23" s="35" t="s">
        <v>100</v>
      </c>
      <c r="F23" s="34" t="s">
        <v>102</v>
      </c>
      <c r="G23" s="35" t="s">
        <v>101</v>
      </c>
      <c r="H23" s="34">
        <v>1</v>
      </c>
      <c r="I23" s="35">
        <v>1</v>
      </c>
      <c r="J23" s="34">
        <v>1</v>
      </c>
      <c r="K23" s="35" t="s">
        <v>103</v>
      </c>
      <c r="L23" s="35" t="s">
        <v>104</v>
      </c>
      <c r="M23" s="4"/>
      <c r="N23" s="4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2.75">
      <c r="A24" s="27">
        <v>3</v>
      </c>
      <c r="B24" s="33" t="s">
        <v>99</v>
      </c>
      <c r="C24" s="33" t="s">
        <v>99</v>
      </c>
      <c r="D24" s="30" t="s">
        <v>100</v>
      </c>
      <c r="E24" s="33" t="s">
        <v>102</v>
      </c>
      <c r="F24" s="30" t="s">
        <v>101</v>
      </c>
      <c r="G24" s="33">
        <v>1</v>
      </c>
      <c r="H24" s="30">
        <v>1</v>
      </c>
      <c r="I24" s="33">
        <v>1</v>
      </c>
      <c r="J24" s="33" t="s">
        <v>103</v>
      </c>
      <c r="K24" s="52" t="s">
        <v>104</v>
      </c>
      <c r="L24" s="33" t="s">
        <v>104</v>
      </c>
      <c r="M24" s="4"/>
      <c r="N24" s="4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2.75">
      <c r="A25" s="27">
        <v>4</v>
      </c>
      <c r="B25" s="35" t="s">
        <v>99</v>
      </c>
      <c r="C25" s="35" t="s">
        <v>100</v>
      </c>
      <c r="D25" s="34" t="s">
        <v>102</v>
      </c>
      <c r="E25" s="35" t="s">
        <v>101</v>
      </c>
      <c r="F25" s="34">
        <v>1</v>
      </c>
      <c r="G25" s="35">
        <v>1</v>
      </c>
      <c r="H25" s="34">
        <v>1</v>
      </c>
      <c r="I25" s="35" t="s">
        <v>103</v>
      </c>
      <c r="J25" s="34" t="s">
        <v>104</v>
      </c>
      <c r="K25" s="35" t="s">
        <v>104</v>
      </c>
      <c r="L25" s="35" t="s">
        <v>104</v>
      </c>
      <c r="M25" s="4"/>
      <c r="N25" s="4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2.75">
      <c r="A26" s="27">
        <v>5</v>
      </c>
      <c r="B26" s="33" t="s">
        <v>99</v>
      </c>
      <c r="C26" s="33" t="s">
        <v>101</v>
      </c>
      <c r="D26" s="30" t="s">
        <v>101</v>
      </c>
      <c r="E26" s="33">
        <v>1</v>
      </c>
      <c r="F26" s="30">
        <v>1</v>
      </c>
      <c r="G26" s="33">
        <v>1</v>
      </c>
      <c r="H26" s="30" t="s">
        <v>103</v>
      </c>
      <c r="I26" s="33" t="s">
        <v>104</v>
      </c>
      <c r="J26" s="30" t="s">
        <v>104</v>
      </c>
      <c r="K26" s="33" t="s">
        <v>104</v>
      </c>
      <c r="L26" s="33" t="s">
        <v>105</v>
      </c>
      <c r="M26" s="4"/>
      <c r="N26" s="4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2.75">
      <c r="A27" s="38">
        <v>6</v>
      </c>
      <c r="B27" s="40" t="s">
        <v>99</v>
      </c>
      <c r="C27" s="40">
        <v>1</v>
      </c>
      <c r="D27" s="39">
        <v>1</v>
      </c>
      <c r="E27" s="40" t="s">
        <v>103</v>
      </c>
      <c r="F27" s="39" t="s">
        <v>103</v>
      </c>
      <c r="G27" s="40" t="s">
        <v>103</v>
      </c>
      <c r="H27" s="39" t="s">
        <v>104</v>
      </c>
      <c r="I27" s="40" t="s">
        <v>104</v>
      </c>
      <c r="J27" s="39" t="s">
        <v>104</v>
      </c>
      <c r="K27" s="40" t="s">
        <v>105</v>
      </c>
      <c r="L27" s="40" t="s">
        <v>105</v>
      </c>
      <c r="M27" s="4"/>
      <c r="N27" s="4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2.75">
      <c r="A28" s="36" t="s">
        <v>106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4"/>
      <c r="N28" s="4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2.75">
      <c r="A29" s="36" t="s">
        <v>107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4"/>
      <c r="N29" s="4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2.75">
      <c r="A30" s="36" t="s">
        <v>108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4"/>
      <c r="N30" s="4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2.75">
      <c r="A31" s="36" t="s">
        <v>109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4"/>
      <c r="N31" s="4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2.75">
      <c r="A32" s="36" t="s">
        <v>110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4"/>
      <c r="N32" s="4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</sheetData>
  <mergeCells count="10">
    <mergeCell ref="Q17:S17"/>
    <mergeCell ref="U17:V17"/>
    <mergeCell ref="Z17:AA17"/>
    <mergeCell ref="Z19:AA19"/>
    <mergeCell ref="Q19:T19"/>
    <mergeCell ref="V19:X19"/>
    <mergeCell ref="E10:F10"/>
    <mergeCell ref="A1:N1"/>
    <mergeCell ref="A15:N15"/>
    <mergeCell ref="Q15:T15"/>
  </mergeCells>
  <conditionalFormatting sqref="E10:F10">
    <cfRule type="cellIs" priority="1" dxfId="0" operator="equal" stopIfTrue="1">
      <formula>"CLEAR!"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8"/>
  <sheetViews>
    <sheetView workbookViewId="0" topLeftCell="A1">
      <selection activeCell="A2" sqref="A2"/>
    </sheetView>
  </sheetViews>
  <sheetFormatPr defaultColWidth="9.140625" defaultRowHeight="12.75"/>
  <cols>
    <col min="1" max="1" width="9.7109375" style="9" customWidth="1"/>
    <col min="2" max="17" width="3.7109375" style="9" customWidth="1"/>
    <col min="18" max="18" width="3.00390625" style="9" customWidth="1"/>
    <col min="19" max="19" width="9.8515625" style="9" customWidth="1"/>
    <col min="20" max="20" width="9.8515625" style="9" bestFit="1" customWidth="1"/>
    <col min="21" max="16384" width="9.140625" style="9" customWidth="1"/>
  </cols>
  <sheetData>
    <row r="1" spans="1:23" ht="13.5" thickBot="1">
      <c r="A1" s="5" t="s">
        <v>11</v>
      </c>
      <c r="B1" s="5"/>
      <c r="C1" s="5"/>
      <c r="D1" s="5"/>
      <c r="E1" s="5"/>
      <c r="F1" s="5"/>
      <c r="G1" s="5"/>
      <c r="H1" s="5"/>
      <c r="I1" s="94" t="s">
        <v>10</v>
      </c>
      <c r="J1" s="94"/>
      <c r="K1" s="94"/>
      <c r="L1" s="94"/>
      <c r="M1" s="5"/>
      <c r="N1" s="5"/>
      <c r="O1" s="5"/>
      <c r="P1" s="5"/>
      <c r="Q1" s="5"/>
      <c r="R1" s="5" t="s">
        <v>117</v>
      </c>
      <c r="S1" s="5" t="s">
        <v>118</v>
      </c>
      <c r="T1" s="5" t="s">
        <v>119</v>
      </c>
      <c r="U1" s="5" t="s">
        <v>26</v>
      </c>
      <c r="V1" s="5" t="s">
        <v>27</v>
      </c>
      <c r="W1" s="44"/>
    </row>
    <row r="2" spans="19:22" ht="12.75">
      <c r="S2" s="115" t="s">
        <v>127</v>
      </c>
      <c r="T2" s="108"/>
      <c r="U2" s="109"/>
      <c r="V2" s="110"/>
    </row>
    <row r="3" spans="2:22" ht="12.75">
      <c r="B3" s="114" t="s">
        <v>153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6"/>
      <c r="T3" s="75"/>
      <c r="U3" s="22"/>
      <c r="V3" s="76"/>
    </row>
    <row r="4" spans="3:22" ht="13.5" thickBot="1">
      <c r="C4" s="114" t="s">
        <v>122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S4" s="117"/>
      <c r="T4" s="111" t="s">
        <v>123</v>
      </c>
      <c r="U4" s="112"/>
      <c r="V4" s="113"/>
    </row>
    <row r="5" spans="1:23" ht="13.5" thickBot="1">
      <c r="A5" s="5" t="s">
        <v>12</v>
      </c>
      <c r="B5" s="10"/>
      <c r="D5" s="9" t="s">
        <v>128</v>
      </c>
      <c r="R5" s="69">
        <v>1</v>
      </c>
      <c r="S5" s="70"/>
      <c r="T5" s="53"/>
      <c r="U5" s="67"/>
      <c r="V5" s="68">
        <f>B5</f>
        <v>0</v>
      </c>
      <c r="W5" s="14"/>
    </row>
    <row r="6" spans="1:23" ht="13.5" thickBot="1">
      <c r="A6" s="5"/>
      <c r="R6" s="71">
        <v>2</v>
      </c>
      <c r="S6" s="72"/>
      <c r="T6" s="45"/>
      <c r="U6" s="8"/>
      <c r="V6" s="45"/>
      <c r="W6" s="14"/>
    </row>
    <row r="7" spans="1:23" ht="13.5" thickBot="1">
      <c r="A7" s="5" t="s">
        <v>13</v>
      </c>
      <c r="B7" s="10"/>
      <c r="R7" s="71">
        <v>3</v>
      </c>
      <c r="S7" s="72"/>
      <c r="T7" s="45"/>
      <c r="U7" s="8"/>
      <c r="V7" s="45">
        <f>B7</f>
        <v>0</v>
      </c>
      <c r="W7" s="14"/>
    </row>
    <row r="8" spans="1:23" ht="13.5" thickBot="1">
      <c r="A8" s="5"/>
      <c r="D8" s="9" t="s">
        <v>23</v>
      </c>
      <c r="R8" s="71">
        <v>4</v>
      </c>
      <c r="S8" s="72"/>
      <c r="T8" s="45"/>
      <c r="U8" s="8"/>
      <c r="V8" s="45"/>
      <c r="W8" s="14"/>
    </row>
    <row r="9" spans="1:23" ht="13.5" thickBot="1">
      <c r="A9" s="5" t="s">
        <v>14</v>
      </c>
      <c r="B9" s="1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2"/>
      <c r="R9" s="71">
        <v>5</v>
      </c>
      <c r="S9" s="72"/>
      <c r="T9" s="45" t="str">
        <f>IF(COUNTA(D9:P9)=13,"BCE Limit!"," ")</f>
        <v> </v>
      </c>
      <c r="U9" s="8" t="str">
        <f>IF(T9="BCE Limit!",12," ")</f>
        <v> </v>
      </c>
      <c r="V9" s="45">
        <f>SUM(B9,D9:P9)</f>
        <v>0</v>
      </c>
      <c r="W9" s="14"/>
    </row>
    <row r="10" spans="1:23" ht="13.5" thickBot="1">
      <c r="A10" s="5" t="s">
        <v>15</v>
      </c>
      <c r="B10" s="10"/>
      <c r="D10" s="11"/>
      <c r="E10" s="11"/>
      <c r="F10" s="11"/>
      <c r="G10" s="11"/>
      <c r="H10" s="11"/>
      <c r="I10" s="11"/>
      <c r="R10" s="71">
        <v>6</v>
      </c>
      <c r="S10" s="72"/>
      <c r="T10" s="45"/>
      <c r="U10" s="8"/>
      <c r="V10" s="45">
        <f>SUM(B10,D10:P10)</f>
        <v>0</v>
      </c>
      <c r="W10" s="14"/>
    </row>
    <row r="11" spans="1:23" ht="13.5" thickBot="1">
      <c r="A11" s="5"/>
      <c r="D11" s="9" t="s">
        <v>24</v>
      </c>
      <c r="R11" s="71">
        <v>7</v>
      </c>
      <c r="S11" s="72"/>
      <c r="T11" s="45"/>
      <c r="U11" s="8"/>
      <c r="V11" s="45"/>
      <c r="W11" s="14"/>
    </row>
    <row r="12" spans="1:23" ht="13.5" thickBot="1">
      <c r="A12" s="5" t="s">
        <v>16</v>
      </c>
      <c r="B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3"/>
      <c r="Q12" s="14"/>
      <c r="R12" s="71">
        <v>8</v>
      </c>
      <c r="S12" s="72"/>
      <c r="T12" s="45" t="str">
        <f>IF(COUNTA(D12:P12)=13,"BCE Limit!"," ")</f>
        <v> </v>
      </c>
      <c r="U12" s="8" t="str">
        <f>IF(T12="BCE Limit!",17," ")</f>
        <v> </v>
      </c>
      <c r="V12" s="45">
        <f>SUM(B12,D12:P12)</f>
        <v>0</v>
      </c>
      <c r="W12" s="14"/>
    </row>
    <row r="13" spans="1:23" ht="13.5" thickBot="1">
      <c r="A13" s="5" t="s">
        <v>15</v>
      </c>
      <c r="B13" s="10"/>
      <c r="D13" s="11"/>
      <c r="E13" s="11"/>
      <c r="F13" s="11"/>
      <c r="G13" s="11"/>
      <c r="H13" s="11"/>
      <c r="R13" s="71">
        <v>9</v>
      </c>
      <c r="S13" s="72"/>
      <c r="T13" s="45"/>
      <c r="U13" s="8"/>
      <c r="V13" s="45">
        <f>SUM(B13,D13:P13)</f>
        <v>0</v>
      </c>
      <c r="W13" s="14"/>
    </row>
    <row r="14" spans="1:23" ht="13.5" thickBot="1">
      <c r="A14" s="5"/>
      <c r="R14" s="71">
        <v>10</v>
      </c>
      <c r="S14" s="72"/>
      <c r="T14" s="45"/>
      <c r="U14" s="8"/>
      <c r="V14" s="45"/>
      <c r="W14" s="14"/>
    </row>
    <row r="15" spans="1:23" ht="13.5" thickBot="1">
      <c r="A15" s="5" t="s">
        <v>17</v>
      </c>
      <c r="B15" s="10"/>
      <c r="R15" s="71">
        <v>11</v>
      </c>
      <c r="S15" s="72"/>
      <c r="T15" s="45"/>
      <c r="U15" s="8"/>
      <c r="V15" s="45">
        <f>SUM(B15,D15:P15)</f>
        <v>0</v>
      </c>
      <c r="W15" s="14"/>
    </row>
    <row r="16" spans="1:23" ht="13.5" thickBot="1">
      <c r="A16" s="5"/>
      <c r="D16" s="9" t="s">
        <v>35</v>
      </c>
      <c r="R16" s="71">
        <v>12</v>
      </c>
      <c r="S16" s="72"/>
      <c r="T16" s="45"/>
      <c r="U16" s="8"/>
      <c r="V16" s="45"/>
      <c r="W16" s="14"/>
    </row>
    <row r="17" spans="1:23" ht="13.5" thickBot="1">
      <c r="A17" s="5" t="s">
        <v>18</v>
      </c>
      <c r="B17" s="10"/>
      <c r="D17" s="11"/>
      <c r="E17" s="11"/>
      <c r="F17" s="11"/>
      <c r="G17" s="11"/>
      <c r="H17" s="11"/>
      <c r="I17" s="11"/>
      <c r="J17" s="11"/>
      <c r="K17" s="12"/>
      <c r="L17" s="12"/>
      <c r="M17" s="12"/>
      <c r="N17" s="12"/>
      <c r="R17" s="73">
        <v>13</v>
      </c>
      <c r="S17" s="74"/>
      <c r="T17" s="45" t="str">
        <f>IF(COUNTA(D17:P17)=7,"BCE Limit!"," ")</f>
        <v> </v>
      </c>
      <c r="U17" s="8" t="str">
        <f>IF(T17="BCE Limit!",10," ")</f>
        <v> </v>
      </c>
      <c r="V17" s="45">
        <f>SUM(B17,D17:P17)</f>
        <v>0</v>
      </c>
      <c r="W17" s="14"/>
    </row>
    <row r="18" spans="1:23" ht="13.5" thickBot="1">
      <c r="A18" s="5" t="s">
        <v>15</v>
      </c>
      <c r="B18" s="10"/>
      <c r="D18" s="11"/>
      <c r="E18" s="11"/>
      <c r="F18" s="11"/>
      <c r="G18" s="11"/>
      <c r="R18" s="67"/>
      <c r="S18" s="68"/>
      <c r="T18" s="16"/>
      <c r="U18" s="8"/>
      <c r="V18" s="45">
        <f>SUM(B18,D18:P18)</f>
        <v>0</v>
      </c>
      <c r="W18" s="14"/>
    </row>
    <row r="19" spans="1:23" ht="13.5" thickBot="1">
      <c r="A19" s="5"/>
      <c r="D19" s="9" t="s">
        <v>36</v>
      </c>
      <c r="R19" s="8"/>
      <c r="S19" s="16"/>
      <c r="T19" s="16"/>
      <c r="U19" s="8"/>
      <c r="V19" s="45"/>
      <c r="W19" s="14"/>
    </row>
    <row r="20" spans="1:23" ht="13.5" thickBot="1">
      <c r="A20" s="5" t="s">
        <v>19</v>
      </c>
      <c r="B20" s="10"/>
      <c r="D20" s="11"/>
      <c r="E20" s="11"/>
      <c r="F20" s="11"/>
      <c r="G20" s="11"/>
      <c r="H20" s="11"/>
      <c r="I20" s="11"/>
      <c r="J20" s="11"/>
      <c r="K20" s="11"/>
      <c r="R20" s="8"/>
      <c r="S20" s="16"/>
      <c r="T20" s="16" t="str">
        <f>IF(COUNTA(D20:P20)=8,"BCE Limit!"," ")</f>
        <v> </v>
      </c>
      <c r="U20" s="8" t="str">
        <f>IF(T20="BCE Limit!",9," ")</f>
        <v> </v>
      </c>
      <c r="V20" s="45">
        <f>SUM(B20,D20:K20)</f>
        <v>0</v>
      </c>
      <c r="W20" s="14"/>
    </row>
    <row r="21" spans="1:23" ht="13.5" thickBot="1">
      <c r="A21" s="5" t="s">
        <v>15</v>
      </c>
      <c r="B21" s="10"/>
      <c r="D21" s="11"/>
      <c r="E21" s="11"/>
      <c r="F21" s="11"/>
      <c r="G21" s="11"/>
      <c r="H21" s="11"/>
      <c r="I21" s="11"/>
      <c r="R21" s="8"/>
      <c r="S21" s="16"/>
      <c r="T21" s="16"/>
      <c r="U21" s="8"/>
      <c r="V21" s="45">
        <f>SUM(B21,D21:I21)</f>
        <v>0</v>
      </c>
      <c r="W21" s="14"/>
    </row>
    <row r="22" spans="1:23" ht="13.5" thickBot="1">
      <c r="A22" s="5"/>
      <c r="D22" s="9" t="s">
        <v>37</v>
      </c>
      <c r="R22" s="8"/>
      <c r="S22" s="16"/>
      <c r="T22" s="16"/>
      <c r="U22" s="8"/>
      <c r="V22" s="45"/>
      <c r="W22" s="14"/>
    </row>
    <row r="23" spans="1:23" ht="13.5" thickBot="1">
      <c r="A23" s="5" t="s">
        <v>20</v>
      </c>
      <c r="B23" s="10"/>
      <c r="D23" s="11"/>
      <c r="E23" s="11"/>
      <c r="F23" s="11"/>
      <c r="R23" s="8"/>
      <c r="S23" s="16"/>
      <c r="T23" s="16" t="str">
        <f>IF(COUNTA(D23:P23)=3,"BCE Limit!"," ")</f>
        <v> </v>
      </c>
      <c r="U23" s="8" t="str">
        <f>IF(T23="BCE Limit!",5," ")</f>
        <v> </v>
      </c>
      <c r="V23" s="45">
        <f>SUM(B23,D23:F23)</f>
        <v>0</v>
      </c>
      <c r="W23" s="14"/>
    </row>
    <row r="24" spans="1:23" ht="13.5" thickBot="1">
      <c r="A24" s="5" t="s">
        <v>15</v>
      </c>
      <c r="B24" s="10"/>
      <c r="D24" s="11"/>
      <c r="E24" s="11"/>
      <c r="F24" s="11"/>
      <c r="R24" s="8"/>
      <c r="S24" s="16"/>
      <c r="T24" s="16"/>
      <c r="U24" s="8"/>
      <c r="V24" s="45">
        <f>SUM(B24,D24:F24)</f>
        <v>0</v>
      </c>
      <c r="W24" s="14"/>
    </row>
    <row r="25" spans="1:23" ht="13.5" thickBot="1">
      <c r="A25" s="5"/>
      <c r="D25" s="9" t="s">
        <v>38</v>
      </c>
      <c r="R25" s="8"/>
      <c r="S25" s="16"/>
      <c r="T25" s="16"/>
      <c r="U25" s="8"/>
      <c r="V25" s="45"/>
      <c r="W25" s="14"/>
    </row>
    <row r="26" spans="1:23" ht="13.5" thickBot="1">
      <c r="A26" s="5" t="s">
        <v>21</v>
      </c>
      <c r="B26" s="10"/>
      <c r="D26" s="15"/>
      <c r="E26" s="15"/>
      <c r="F26" s="15"/>
      <c r="R26" s="8"/>
      <c r="S26" s="16"/>
      <c r="T26" s="16" t="str">
        <f>IF(COUNTA(D26:P26)=3,"BCE Limit!"," ")</f>
        <v> </v>
      </c>
      <c r="U26" s="8" t="str">
        <f>IF(T26="BCE Limit!",10," ")</f>
        <v> </v>
      </c>
      <c r="V26" s="45">
        <f>SUM(B26,D26:F26)</f>
        <v>0</v>
      </c>
      <c r="W26" s="14"/>
    </row>
    <row r="27" spans="1:23" ht="13.5" thickBot="1">
      <c r="A27" s="5" t="s">
        <v>15</v>
      </c>
      <c r="B27" s="10"/>
      <c r="D27" s="11"/>
      <c r="E27" s="11"/>
      <c r="F27" s="11"/>
      <c r="G27" s="11"/>
      <c r="R27" s="8"/>
      <c r="S27" s="16"/>
      <c r="T27" s="16"/>
      <c r="U27" s="8"/>
      <c r="V27" s="45">
        <f>SUM(B27,D27:G27)</f>
        <v>0</v>
      </c>
      <c r="W27" s="14"/>
    </row>
    <row r="28" spans="1:23" ht="12.75">
      <c r="A28" s="5"/>
      <c r="R28" s="8"/>
      <c r="S28" s="16"/>
      <c r="T28" s="16"/>
      <c r="U28" s="8"/>
      <c r="V28" s="45"/>
      <c r="W28" s="14"/>
    </row>
    <row r="29" spans="1:23" ht="12.75">
      <c r="A29" s="5" t="s">
        <v>22</v>
      </c>
      <c r="D29" s="11"/>
      <c r="E29" s="11"/>
      <c r="F29" s="11"/>
      <c r="G29" s="11"/>
      <c r="H29" s="11"/>
      <c r="R29" s="8"/>
      <c r="S29" s="16"/>
      <c r="T29" s="16"/>
      <c r="U29" s="8"/>
      <c r="V29" s="45">
        <f>SUM(D29:H29)</f>
        <v>0</v>
      </c>
      <c r="W29" s="14"/>
    </row>
    <row r="30" spans="1:23" ht="12.75">
      <c r="A30" s="5"/>
      <c r="R30" s="8"/>
      <c r="S30" s="16"/>
      <c r="T30" s="16"/>
      <c r="U30" s="8"/>
      <c r="V30" s="45"/>
      <c r="W30" s="14"/>
    </row>
    <row r="31" spans="1:23" ht="12.75">
      <c r="A31" s="5" t="s">
        <v>28</v>
      </c>
      <c r="D31" s="114" t="s">
        <v>124</v>
      </c>
      <c r="E31" s="114"/>
      <c r="F31" s="114"/>
      <c r="G31" s="114"/>
      <c r="H31" s="114"/>
      <c r="I31" s="114"/>
      <c r="R31" s="8"/>
      <c r="S31" s="16"/>
      <c r="T31" s="16"/>
      <c r="U31" s="8"/>
      <c r="V31" s="45"/>
      <c r="W31" s="14"/>
    </row>
    <row r="32" spans="1:23" ht="12.75">
      <c r="A32" s="5"/>
      <c r="R32" s="8"/>
      <c r="S32" s="16"/>
      <c r="T32" s="16"/>
      <c r="U32" s="8"/>
      <c r="V32" s="45"/>
      <c r="W32" s="14"/>
    </row>
    <row r="33" spans="1:23" ht="12.75">
      <c r="A33" s="5" t="s">
        <v>29</v>
      </c>
      <c r="D33" s="11"/>
      <c r="E33" s="11"/>
      <c r="F33" s="11"/>
      <c r="G33" s="11"/>
      <c r="H33" s="11"/>
      <c r="I33" s="11"/>
      <c r="R33" s="8"/>
      <c r="S33" s="16"/>
      <c r="T33" s="16"/>
      <c r="U33" s="8"/>
      <c r="V33" s="45">
        <f>SUM(D33:I33)</f>
        <v>0</v>
      </c>
      <c r="W33" s="14"/>
    </row>
    <row r="34" spans="1:23" ht="12.75">
      <c r="A34" s="5" t="s">
        <v>30</v>
      </c>
      <c r="D34" s="11"/>
      <c r="E34" s="11"/>
      <c r="F34" s="11"/>
      <c r="G34" s="11"/>
      <c r="H34" s="11"/>
      <c r="I34" s="11"/>
      <c r="R34" s="8"/>
      <c r="S34" s="16"/>
      <c r="T34" s="16"/>
      <c r="U34" s="8"/>
      <c r="V34" s="45">
        <f aca="true" t="shared" si="0" ref="V34:V39">SUM(D34:I34)</f>
        <v>0</v>
      </c>
      <c r="W34" s="14"/>
    </row>
    <row r="35" spans="1:23" ht="12.75">
      <c r="A35" s="5" t="s">
        <v>31</v>
      </c>
      <c r="D35" s="11"/>
      <c r="E35" s="11"/>
      <c r="F35" s="11"/>
      <c r="G35" s="11"/>
      <c r="H35" s="11"/>
      <c r="I35" s="11"/>
      <c r="R35" s="8"/>
      <c r="S35" s="16"/>
      <c r="T35" s="16"/>
      <c r="U35" s="8"/>
      <c r="V35" s="45">
        <f t="shared" si="0"/>
        <v>0</v>
      </c>
      <c r="W35" s="14"/>
    </row>
    <row r="36" spans="1:23" ht="12.75">
      <c r="A36" s="5" t="s">
        <v>32</v>
      </c>
      <c r="D36" s="11"/>
      <c r="E36" s="11"/>
      <c r="F36" s="11"/>
      <c r="G36" s="11"/>
      <c r="H36" s="11"/>
      <c r="I36" s="11"/>
      <c r="R36" s="8"/>
      <c r="S36" s="16"/>
      <c r="T36" s="16"/>
      <c r="U36" s="8"/>
      <c r="V36" s="45">
        <f t="shared" si="0"/>
        <v>0</v>
      </c>
      <c r="W36" s="14"/>
    </row>
    <row r="37" spans="1:23" ht="12.75">
      <c r="A37" s="5" t="s">
        <v>33</v>
      </c>
      <c r="D37" s="11"/>
      <c r="E37" s="11"/>
      <c r="F37" s="11"/>
      <c r="G37" s="11"/>
      <c r="H37" s="11"/>
      <c r="I37" s="11"/>
      <c r="R37" s="8"/>
      <c r="S37" s="16"/>
      <c r="T37" s="16"/>
      <c r="U37" s="8"/>
      <c r="V37" s="45">
        <f t="shared" si="0"/>
        <v>0</v>
      </c>
      <c r="W37" s="14"/>
    </row>
    <row r="38" spans="1:23" ht="12.75">
      <c r="A38" s="5" t="s">
        <v>34</v>
      </c>
      <c r="D38" s="11"/>
      <c r="E38" s="11"/>
      <c r="F38" s="11"/>
      <c r="G38" s="11"/>
      <c r="H38" s="11"/>
      <c r="I38" s="11"/>
      <c r="R38" s="8"/>
      <c r="S38" s="16"/>
      <c r="T38" s="16"/>
      <c r="U38" s="8"/>
      <c r="V38" s="45">
        <f t="shared" si="0"/>
        <v>0</v>
      </c>
      <c r="W38" s="14"/>
    </row>
    <row r="39" spans="18:23" ht="12.75">
      <c r="R39" s="8"/>
      <c r="S39" s="16"/>
      <c r="T39" s="16"/>
      <c r="U39" s="8"/>
      <c r="V39" s="45">
        <f t="shared" si="0"/>
        <v>0</v>
      </c>
      <c r="W39" s="14"/>
    </row>
    <row r="40" spans="23:25" ht="13.5" thickBot="1">
      <c r="W40" s="78" t="s">
        <v>125</v>
      </c>
      <c r="X40" s="7"/>
      <c r="Y40" s="7"/>
    </row>
    <row r="41" spans="4:23" ht="13.5" thickBot="1">
      <c r="D41" s="114"/>
      <c r="E41" s="114"/>
      <c r="F41" s="114"/>
      <c r="G41" s="114"/>
      <c r="H41" s="114"/>
      <c r="I41" s="114"/>
      <c r="R41" s="65"/>
      <c r="S41" s="66">
        <f>SUM(S5:S17)</f>
        <v>0</v>
      </c>
      <c r="T41" s="17"/>
      <c r="U41" s="18">
        <f>SUM(U5:U39)</f>
        <v>0</v>
      </c>
      <c r="V41" s="18">
        <f>SUM(V5:V39)</f>
        <v>0</v>
      </c>
      <c r="W41" s="46">
        <f>SUM(S41:V41)</f>
        <v>0</v>
      </c>
    </row>
    <row r="42" ht="12.75">
      <c r="W42" s="12"/>
    </row>
    <row r="43" spans="4:9" ht="12.75">
      <c r="D43" s="12"/>
      <c r="E43" s="12"/>
      <c r="F43" s="12"/>
      <c r="G43" s="12"/>
      <c r="H43" s="12"/>
      <c r="I43" s="12"/>
    </row>
    <row r="44" spans="4:9" ht="12.75">
      <c r="D44" s="12"/>
      <c r="E44" s="12"/>
      <c r="F44" s="12"/>
      <c r="G44" s="12"/>
      <c r="H44" s="12"/>
      <c r="I44" s="12"/>
    </row>
    <row r="45" spans="4:9" ht="12.75">
      <c r="D45" s="12"/>
      <c r="E45" s="12"/>
      <c r="F45" s="12"/>
      <c r="G45" s="12"/>
      <c r="H45" s="12"/>
      <c r="I45" s="12"/>
    </row>
    <row r="46" spans="4:9" ht="12.75">
      <c r="D46" s="12"/>
      <c r="E46" s="12"/>
      <c r="F46" s="12"/>
      <c r="G46" s="12"/>
      <c r="H46" s="12"/>
      <c r="I46" s="12"/>
    </row>
    <row r="47" spans="4:9" ht="12.75">
      <c r="D47" s="12"/>
      <c r="E47" s="12"/>
      <c r="F47" s="12"/>
      <c r="G47" s="12"/>
      <c r="H47" s="12"/>
      <c r="I47" s="12"/>
    </row>
    <row r="48" spans="4:9" ht="12.75">
      <c r="D48" s="12"/>
      <c r="E48" s="12"/>
      <c r="F48" s="12"/>
      <c r="G48" s="12"/>
      <c r="H48" s="12"/>
      <c r="I48" s="12"/>
    </row>
  </sheetData>
  <mergeCells count="8">
    <mergeCell ref="I1:L1"/>
    <mergeCell ref="C4:P4"/>
    <mergeCell ref="B3:R3"/>
    <mergeCell ref="S2:S4"/>
    <mergeCell ref="T2:V2"/>
    <mergeCell ref="T4:V4"/>
    <mergeCell ref="D41:I41"/>
    <mergeCell ref="D31:I3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80"/>
  <sheetViews>
    <sheetView workbookViewId="0" topLeftCell="A1">
      <selection activeCell="A2" sqref="A2"/>
    </sheetView>
  </sheetViews>
  <sheetFormatPr defaultColWidth="9.140625" defaultRowHeight="12.75"/>
  <cols>
    <col min="1" max="1" width="9.7109375" style="0" customWidth="1"/>
    <col min="2" max="18" width="3.7109375" style="0" customWidth="1"/>
    <col min="19" max="19" width="3.8515625" style="0" customWidth="1"/>
  </cols>
  <sheetData>
    <row r="1" spans="1:42" ht="13.5" thickBot="1">
      <c r="A1" s="47" t="s">
        <v>11</v>
      </c>
      <c r="B1" s="18"/>
      <c r="C1" s="18"/>
      <c r="D1" s="18"/>
      <c r="E1" s="18"/>
      <c r="F1" s="18"/>
      <c r="G1" s="18"/>
      <c r="H1" s="18"/>
      <c r="I1" s="18"/>
      <c r="J1" s="18"/>
      <c r="K1" s="124" t="s">
        <v>39</v>
      </c>
      <c r="L1" s="124"/>
      <c r="M1" s="124"/>
      <c r="N1" s="124"/>
      <c r="O1" s="124"/>
      <c r="P1" s="18"/>
      <c r="Q1" s="18"/>
      <c r="R1" s="18"/>
      <c r="S1" s="48" t="s">
        <v>120</v>
      </c>
      <c r="T1" s="48" t="s">
        <v>118</v>
      </c>
      <c r="U1" s="48" t="s">
        <v>25</v>
      </c>
      <c r="V1" s="48" t="s">
        <v>26</v>
      </c>
      <c r="W1" s="49" t="s">
        <v>27</v>
      </c>
      <c r="X1" s="42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</row>
    <row r="2" spans="1:42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125" t="s">
        <v>127</v>
      </c>
      <c r="U2" s="118"/>
      <c r="V2" s="119"/>
      <c r="W2" s="120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2.75">
      <c r="A3" s="7"/>
      <c r="B3" s="7"/>
      <c r="C3" s="114" t="s">
        <v>154</v>
      </c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26"/>
      <c r="U3" s="80"/>
      <c r="V3" s="77"/>
      <c r="W3" s="8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</row>
    <row r="4" spans="1:42" ht="13.5" thickBot="1">
      <c r="A4" s="7"/>
      <c r="B4" s="7"/>
      <c r="C4" s="9"/>
      <c r="D4" s="114" t="s">
        <v>122</v>
      </c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9"/>
      <c r="S4" s="9"/>
      <c r="T4" s="127"/>
      <c r="U4" s="121" t="s">
        <v>123</v>
      </c>
      <c r="V4" s="122"/>
      <c r="W4" s="123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</row>
    <row r="5" spans="1:42" ht="13.5" thickBot="1">
      <c r="A5" s="5" t="s">
        <v>40</v>
      </c>
      <c r="B5" s="19"/>
      <c r="C5" s="7"/>
      <c r="D5" s="7" t="s">
        <v>128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11">
        <v>1</v>
      </c>
      <c r="T5" s="79"/>
      <c r="U5" s="67"/>
      <c r="V5" s="67"/>
      <c r="W5" s="68">
        <f>SUM(B5:R5)</f>
        <v>0</v>
      </c>
      <c r="X5" s="21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</row>
    <row r="6" spans="1:42" ht="13.5" thickBot="1">
      <c r="A6" s="5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11">
        <v>2</v>
      </c>
      <c r="T6" s="11"/>
      <c r="U6" s="8"/>
      <c r="V6" s="8"/>
      <c r="W6" s="16"/>
      <c r="X6" s="21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</row>
    <row r="7" spans="1:42" ht="13.5" thickBot="1">
      <c r="A7" s="5" t="s">
        <v>41</v>
      </c>
      <c r="B7" s="19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11">
        <v>3</v>
      </c>
      <c r="T7" s="11"/>
      <c r="U7" s="8"/>
      <c r="V7" s="8"/>
      <c r="W7" s="16">
        <f aca="true" t="shared" si="0" ref="W7:W56">SUM(B7:R7)</f>
        <v>0</v>
      </c>
      <c r="X7" s="21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</row>
    <row r="8" spans="1:42" ht="13.5" thickBot="1">
      <c r="A8" s="5"/>
      <c r="B8" s="7"/>
      <c r="C8" s="7"/>
      <c r="D8" s="7" t="s">
        <v>43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11">
        <v>4</v>
      </c>
      <c r="T8" s="11"/>
      <c r="U8" s="8"/>
      <c r="V8" s="8"/>
      <c r="W8" s="16"/>
      <c r="X8" s="21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</row>
    <row r="9" spans="1:42" ht="13.5" thickBot="1">
      <c r="A9" s="5" t="s">
        <v>42</v>
      </c>
      <c r="B9" s="19"/>
      <c r="C9" s="7"/>
      <c r="D9" s="20"/>
      <c r="E9" s="20"/>
      <c r="F9" s="20"/>
      <c r="G9" s="20"/>
      <c r="H9" s="20"/>
      <c r="I9" s="20"/>
      <c r="J9" s="21"/>
      <c r="K9" s="22"/>
      <c r="L9" s="22"/>
      <c r="M9" s="22"/>
      <c r="N9" s="22"/>
      <c r="O9" s="22"/>
      <c r="P9" s="22"/>
      <c r="Q9" s="22"/>
      <c r="R9" s="22"/>
      <c r="S9" s="11">
        <v>5</v>
      </c>
      <c r="T9" s="11"/>
      <c r="U9" s="8" t="str">
        <f>IF(COUNTA(D9:Q9)=6,"BCE Limit!"," ")</f>
        <v> </v>
      </c>
      <c r="V9" s="8" t="str">
        <f>IF(U9="BCE Limit!",16," ")</f>
        <v> </v>
      </c>
      <c r="W9" s="16">
        <f t="shared" si="0"/>
        <v>0</v>
      </c>
      <c r="X9" s="21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</row>
    <row r="10" spans="1:42" ht="13.5" thickBot="1">
      <c r="A10" s="5" t="s">
        <v>15</v>
      </c>
      <c r="B10" s="19"/>
      <c r="C10" s="7"/>
      <c r="D10" s="20"/>
      <c r="E10" s="20"/>
      <c r="F10" s="20"/>
      <c r="G10" s="23"/>
      <c r="H10" s="21"/>
      <c r="I10" s="22"/>
      <c r="J10" s="7"/>
      <c r="K10" s="7"/>
      <c r="L10" s="7"/>
      <c r="M10" s="7"/>
      <c r="N10" s="7"/>
      <c r="O10" s="7"/>
      <c r="P10" s="7"/>
      <c r="Q10" s="7"/>
      <c r="R10" s="7"/>
      <c r="S10" s="11">
        <v>6</v>
      </c>
      <c r="T10" s="11"/>
      <c r="U10" s="8"/>
      <c r="V10" s="8"/>
      <c r="W10" s="16">
        <f t="shared" si="0"/>
        <v>0</v>
      </c>
      <c r="X10" s="21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</row>
    <row r="11" spans="1:42" ht="13.5" thickBot="1">
      <c r="A11" s="5"/>
      <c r="B11" s="7"/>
      <c r="C11" s="7"/>
      <c r="D11" s="7" t="s">
        <v>45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11">
        <v>7</v>
      </c>
      <c r="T11" s="11"/>
      <c r="U11" s="8"/>
      <c r="V11" s="8"/>
      <c r="W11" s="16"/>
      <c r="X11" s="21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</row>
    <row r="12" spans="1:42" ht="13.5" thickBot="1">
      <c r="A12" s="5" t="s">
        <v>44</v>
      </c>
      <c r="B12" s="19"/>
      <c r="C12" s="7"/>
      <c r="D12" s="20"/>
      <c r="E12" s="20"/>
      <c r="F12" s="23"/>
      <c r="G12" s="20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11">
        <v>8</v>
      </c>
      <c r="T12" s="11"/>
      <c r="U12" s="8" t="str">
        <f>IF(COUNTA(D12:Q12)=4,"BCE Limit!"," ")</f>
        <v> </v>
      </c>
      <c r="V12" s="8" t="str">
        <f>IF(U12="BCE Limit!",10," ")</f>
        <v> </v>
      </c>
      <c r="W12" s="16">
        <f t="shared" si="0"/>
        <v>0</v>
      </c>
      <c r="X12" s="21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</row>
    <row r="13" spans="1:42" ht="13.5" thickBot="1">
      <c r="A13" s="5" t="s">
        <v>15</v>
      </c>
      <c r="B13" s="19"/>
      <c r="C13" s="7"/>
      <c r="D13" s="20"/>
      <c r="E13" s="20"/>
      <c r="F13" s="23"/>
      <c r="G13" s="21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7"/>
      <c r="S13" s="11">
        <v>9</v>
      </c>
      <c r="T13" s="11"/>
      <c r="U13" s="8"/>
      <c r="V13" s="8"/>
      <c r="W13" s="16">
        <f t="shared" si="0"/>
        <v>0</v>
      </c>
      <c r="X13" s="21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</row>
    <row r="14" spans="1:42" ht="13.5" thickBot="1">
      <c r="A14" s="5"/>
      <c r="B14" s="7"/>
      <c r="C14" s="7"/>
      <c r="D14" s="7" t="s">
        <v>47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11">
        <v>10</v>
      </c>
      <c r="T14" s="11"/>
      <c r="U14" s="8"/>
      <c r="V14" s="8"/>
      <c r="W14" s="16"/>
      <c r="X14" s="21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</row>
    <row r="15" spans="1:42" ht="13.5" thickBot="1">
      <c r="A15" s="5" t="s">
        <v>46</v>
      </c>
      <c r="B15" s="19"/>
      <c r="C15" s="7"/>
      <c r="D15" s="20"/>
      <c r="E15" s="20"/>
      <c r="F15" s="20"/>
      <c r="G15" s="20"/>
      <c r="H15" s="20"/>
      <c r="I15" s="20"/>
      <c r="J15" s="20"/>
      <c r="K15" s="7"/>
      <c r="L15" s="7"/>
      <c r="M15" s="7"/>
      <c r="N15" s="7"/>
      <c r="O15" s="7"/>
      <c r="P15" s="7"/>
      <c r="Q15" s="7"/>
      <c r="R15" s="7"/>
      <c r="S15" s="11">
        <v>11</v>
      </c>
      <c r="T15" s="11"/>
      <c r="U15" s="8" t="str">
        <f>IF(COUNTA(D15:Q15)=7,"BCE Limit!"," ")</f>
        <v> </v>
      </c>
      <c r="V15" s="8" t="str">
        <f>IF(U15="BCE Limit!",14," ")</f>
        <v> </v>
      </c>
      <c r="W15" s="16">
        <f t="shared" si="0"/>
        <v>0</v>
      </c>
      <c r="X15" s="21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</row>
    <row r="16" spans="1:42" ht="13.5" thickBot="1">
      <c r="A16" s="5" t="s">
        <v>15</v>
      </c>
      <c r="B16" s="19"/>
      <c r="C16" s="7"/>
      <c r="D16" s="20"/>
      <c r="E16" s="20"/>
      <c r="F16" s="20"/>
      <c r="G16" s="23"/>
      <c r="H16" s="20"/>
      <c r="I16" s="20"/>
      <c r="J16" s="7"/>
      <c r="K16" s="7"/>
      <c r="L16" s="7"/>
      <c r="M16" s="7"/>
      <c r="N16" s="7"/>
      <c r="O16" s="7"/>
      <c r="P16" s="7"/>
      <c r="Q16" s="7"/>
      <c r="R16" s="7"/>
      <c r="S16" s="11">
        <v>12</v>
      </c>
      <c r="T16" s="11"/>
      <c r="U16" s="8"/>
      <c r="V16" s="8"/>
      <c r="W16" s="16">
        <f t="shared" si="0"/>
        <v>0</v>
      </c>
      <c r="X16" s="21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</row>
    <row r="17" spans="1:42" ht="13.5" thickBot="1">
      <c r="A17" s="5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11">
        <v>13</v>
      </c>
      <c r="T17" s="11"/>
      <c r="U17" s="8"/>
      <c r="V17" s="8"/>
      <c r="W17" s="16"/>
      <c r="X17" s="21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</row>
    <row r="18" spans="1:42" ht="13.5" thickBot="1">
      <c r="A18" s="5" t="s">
        <v>48</v>
      </c>
      <c r="B18" s="19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8"/>
      <c r="T18" s="8"/>
      <c r="U18" s="8"/>
      <c r="V18" s="8"/>
      <c r="W18" s="16">
        <f t="shared" si="0"/>
        <v>0</v>
      </c>
      <c r="X18" s="21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</row>
    <row r="19" spans="1:42" ht="13.5" thickBot="1">
      <c r="A19" s="5"/>
      <c r="B19" s="7"/>
      <c r="C19" s="7"/>
      <c r="D19" s="7" t="s">
        <v>50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8"/>
      <c r="T19" s="8"/>
      <c r="U19" s="8"/>
      <c r="V19" s="8"/>
      <c r="W19" s="16"/>
      <c r="X19" s="21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</row>
    <row r="20" spans="1:42" ht="13.5" thickBot="1">
      <c r="A20" s="5" t="s">
        <v>49</v>
      </c>
      <c r="B20" s="19"/>
      <c r="C20" s="7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7"/>
      <c r="O20" s="7"/>
      <c r="P20" s="7"/>
      <c r="Q20" s="7"/>
      <c r="R20" s="7"/>
      <c r="S20" s="8"/>
      <c r="T20" s="8"/>
      <c r="U20" s="8" t="str">
        <f>IF(COUNTA(D20:Q20)=10,"BCE Limit!"," ")</f>
        <v> </v>
      </c>
      <c r="V20" s="8" t="str">
        <f>IF(U20="BCE Limit!",16," ")</f>
        <v> </v>
      </c>
      <c r="W20" s="16">
        <f t="shared" si="0"/>
        <v>0</v>
      </c>
      <c r="X20" s="21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</row>
    <row r="21" spans="1:42" ht="13.5" thickBot="1">
      <c r="A21" s="5" t="s">
        <v>15</v>
      </c>
      <c r="B21" s="19"/>
      <c r="C21" s="7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7"/>
      <c r="O21" s="7"/>
      <c r="P21" s="7"/>
      <c r="Q21" s="7"/>
      <c r="R21" s="7"/>
      <c r="S21" s="8"/>
      <c r="T21" s="8"/>
      <c r="U21" s="8"/>
      <c r="V21" s="8"/>
      <c r="W21" s="16">
        <f t="shared" si="0"/>
        <v>0</v>
      </c>
      <c r="X21" s="21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</row>
    <row r="22" spans="1:42" ht="13.5" thickBot="1">
      <c r="A22" s="5"/>
      <c r="B22" s="7"/>
      <c r="C22" s="7"/>
      <c r="D22" s="7" t="s">
        <v>52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8"/>
      <c r="T22" s="8"/>
      <c r="U22" s="8"/>
      <c r="V22" s="8"/>
      <c r="W22" s="16"/>
      <c r="X22" s="21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</row>
    <row r="23" spans="1:42" ht="13.5" thickBot="1">
      <c r="A23" s="5" t="s">
        <v>51</v>
      </c>
      <c r="B23" s="19"/>
      <c r="C23" s="7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3"/>
      <c r="S23" s="8"/>
      <c r="T23" s="8"/>
      <c r="U23" s="8" t="str">
        <f>IF(COUNTA(D23:Q23)=15,"BCE Limit!"," ")</f>
        <v> </v>
      </c>
      <c r="V23" s="8" t="str">
        <f>IF(U23="BCE Limit!",24," ")</f>
        <v> </v>
      </c>
      <c r="W23" s="16">
        <f t="shared" si="0"/>
        <v>0</v>
      </c>
      <c r="X23" s="21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</row>
    <row r="24" spans="1:42" ht="13.5" thickBot="1">
      <c r="A24" s="5" t="s">
        <v>15</v>
      </c>
      <c r="B24" s="19"/>
      <c r="C24" s="7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3"/>
      <c r="S24" s="8"/>
      <c r="T24" s="8"/>
      <c r="U24" s="8"/>
      <c r="V24" s="8"/>
      <c r="W24" s="16">
        <f t="shared" si="0"/>
        <v>0</v>
      </c>
      <c r="X24" s="21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</row>
    <row r="25" spans="1:42" ht="13.5" thickBot="1">
      <c r="A25" s="5"/>
      <c r="B25" s="22"/>
      <c r="C25" s="7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8"/>
      <c r="T25" s="8"/>
      <c r="U25" s="8"/>
      <c r="V25" s="8"/>
      <c r="W25" s="16"/>
      <c r="X25" s="21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</row>
    <row r="26" spans="1:42" ht="13.5" thickBot="1">
      <c r="A26" s="5" t="s">
        <v>53</v>
      </c>
      <c r="B26" s="19"/>
      <c r="C26" s="7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8"/>
      <c r="T26" s="8"/>
      <c r="U26" s="8"/>
      <c r="V26" s="8"/>
      <c r="W26" s="16">
        <f t="shared" si="0"/>
        <v>0</v>
      </c>
      <c r="X26" s="21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</row>
    <row r="27" spans="1:42" ht="13.5" thickBot="1">
      <c r="A27" s="5"/>
      <c r="B27" s="22"/>
      <c r="C27" s="7"/>
      <c r="D27" s="22" t="s">
        <v>59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8"/>
      <c r="T27" s="8"/>
      <c r="U27" s="8"/>
      <c r="V27" s="8"/>
      <c r="W27" s="16"/>
      <c r="X27" s="21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</row>
    <row r="28" spans="1:42" ht="13.5" thickBot="1">
      <c r="A28" s="5" t="s">
        <v>54</v>
      </c>
      <c r="B28" s="19"/>
      <c r="C28" s="7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2"/>
      <c r="O28" s="7"/>
      <c r="P28" s="7"/>
      <c r="Q28" s="7"/>
      <c r="R28" s="7"/>
      <c r="S28" s="8"/>
      <c r="T28" s="8"/>
      <c r="U28" s="8" t="str">
        <f>IF(COUNTA(D28:Q28)=10,"BCE Limit!"," ")</f>
        <v> </v>
      </c>
      <c r="V28" s="8" t="str">
        <f>IF(U28="BCE Limit!",20," ")</f>
        <v> </v>
      </c>
      <c r="W28" s="16">
        <f t="shared" si="0"/>
        <v>0</v>
      </c>
      <c r="X28" s="21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</row>
    <row r="29" spans="1:42" ht="13.5" thickBot="1">
      <c r="A29" s="5" t="s">
        <v>15</v>
      </c>
      <c r="B29" s="19"/>
      <c r="C29" s="7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7"/>
      <c r="O29" s="7"/>
      <c r="P29" s="7"/>
      <c r="Q29" s="7"/>
      <c r="R29" s="7"/>
      <c r="S29" s="8"/>
      <c r="T29" s="8"/>
      <c r="U29" s="8"/>
      <c r="V29" s="8"/>
      <c r="W29" s="16">
        <f t="shared" si="0"/>
        <v>0</v>
      </c>
      <c r="X29" s="21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</row>
    <row r="30" spans="1:42" ht="13.5" thickBot="1">
      <c r="A30" s="5"/>
      <c r="B30" s="22"/>
      <c r="C30" s="7"/>
      <c r="D30" s="22" t="s">
        <v>59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8"/>
      <c r="T30" s="8"/>
      <c r="U30" s="8"/>
      <c r="V30" s="8"/>
      <c r="W30" s="16"/>
      <c r="X30" s="21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</row>
    <row r="31" spans="1:42" ht="13.5" thickBot="1">
      <c r="A31" s="5" t="s">
        <v>55</v>
      </c>
      <c r="B31" s="19"/>
      <c r="C31" s="7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2"/>
      <c r="O31" s="7"/>
      <c r="P31" s="7"/>
      <c r="Q31" s="7"/>
      <c r="R31" s="7"/>
      <c r="S31" s="8"/>
      <c r="T31" s="8"/>
      <c r="U31" s="8" t="str">
        <f>IF(COUNTA(D31:Q31)=10,"BCE Limit!"," ")</f>
        <v> </v>
      </c>
      <c r="V31" s="8" t="str">
        <f>IF(U31="BCE Limit!",22," ")</f>
        <v> </v>
      </c>
      <c r="W31" s="16">
        <f t="shared" si="0"/>
        <v>0</v>
      </c>
      <c r="X31" s="21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</row>
    <row r="32" spans="1:42" ht="13.5" thickBot="1">
      <c r="A32" s="5" t="s">
        <v>15</v>
      </c>
      <c r="B32" s="19"/>
      <c r="C32" s="7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7"/>
      <c r="O32" s="7"/>
      <c r="P32" s="7"/>
      <c r="Q32" s="7"/>
      <c r="R32" s="7"/>
      <c r="S32" s="8"/>
      <c r="T32" s="8"/>
      <c r="U32" s="8"/>
      <c r="V32" s="8"/>
      <c r="W32" s="16">
        <f t="shared" si="0"/>
        <v>0</v>
      </c>
      <c r="X32" s="21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</row>
    <row r="33" spans="1:42" ht="13.5" thickBot="1">
      <c r="A33" s="5"/>
      <c r="B33" s="22"/>
      <c r="C33" s="7"/>
      <c r="D33" s="22" t="s">
        <v>60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8"/>
      <c r="T33" s="8"/>
      <c r="U33" s="8"/>
      <c r="V33" s="8"/>
      <c r="W33" s="16"/>
      <c r="X33" s="21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</row>
    <row r="34" spans="1:42" ht="13.5" thickBot="1">
      <c r="A34" s="5" t="s">
        <v>56</v>
      </c>
      <c r="B34" s="19"/>
      <c r="C34" s="7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7"/>
      <c r="S34" s="8"/>
      <c r="T34" s="8"/>
      <c r="U34" s="8" t="str">
        <f>IF(COUNTA(D34:Q34)=10,"BCE Limit!"," ")</f>
        <v> </v>
      </c>
      <c r="V34" s="8" t="str">
        <f>IF(U34="BCE Limit!",22," ")</f>
        <v> </v>
      </c>
      <c r="W34" s="16">
        <f t="shared" si="0"/>
        <v>0</v>
      </c>
      <c r="X34" s="21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</row>
    <row r="35" spans="1:42" ht="13.5" thickBot="1">
      <c r="A35" s="5" t="s">
        <v>15</v>
      </c>
      <c r="B35" s="19"/>
      <c r="C35" s="7"/>
      <c r="D35" s="20"/>
      <c r="E35" s="20"/>
      <c r="F35" s="20"/>
      <c r="G35" s="20"/>
      <c r="H35" s="20"/>
      <c r="I35" s="23"/>
      <c r="J35" s="21"/>
      <c r="K35" s="22"/>
      <c r="L35" s="22"/>
      <c r="M35" s="22"/>
      <c r="N35" s="7"/>
      <c r="O35" s="7"/>
      <c r="P35" s="7"/>
      <c r="Q35" s="7"/>
      <c r="R35" s="7"/>
      <c r="S35" s="8"/>
      <c r="T35" s="8"/>
      <c r="U35" s="8"/>
      <c r="V35" s="8"/>
      <c r="W35" s="16">
        <f t="shared" si="0"/>
        <v>0</v>
      </c>
      <c r="X35" s="21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</row>
    <row r="36" spans="1:42" ht="13.5" thickBot="1">
      <c r="A36" s="5"/>
      <c r="B36" s="22"/>
      <c r="C36" s="7"/>
      <c r="D36" s="22" t="s">
        <v>59</v>
      </c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8"/>
      <c r="T36" s="8"/>
      <c r="U36" s="8"/>
      <c r="V36" s="8"/>
      <c r="W36" s="16"/>
      <c r="X36" s="21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</row>
    <row r="37" spans="1:42" ht="13.5" thickBot="1">
      <c r="A37" s="5" t="s">
        <v>57</v>
      </c>
      <c r="B37" s="19"/>
      <c r="C37" s="7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2"/>
      <c r="O37" s="7"/>
      <c r="P37" s="7"/>
      <c r="Q37" s="7"/>
      <c r="R37" s="7"/>
      <c r="S37" s="8"/>
      <c r="T37" s="8"/>
      <c r="U37" s="8" t="str">
        <f>IF(COUNTA(D37:Q37)=10,"BCE Limit!"," ")</f>
        <v> </v>
      </c>
      <c r="V37" s="8" t="str">
        <f>IF(U37="BCE Limit!",16," ")</f>
        <v> </v>
      </c>
      <c r="W37" s="16">
        <f t="shared" si="0"/>
        <v>0</v>
      </c>
      <c r="X37" s="21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</row>
    <row r="38" spans="1:42" ht="13.5" thickBot="1">
      <c r="A38" s="5" t="s">
        <v>15</v>
      </c>
      <c r="B38" s="19"/>
      <c r="C38" s="7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7"/>
      <c r="O38" s="7"/>
      <c r="P38" s="7"/>
      <c r="Q38" s="7"/>
      <c r="R38" s="7"/>
      <c r="S38" s="8"/>
      <c r="T38" s="8"/>
      <c r="U38" s="8"/>
      <c r="V38" s="8"/>
      <c r="W38" s="16">
        <f t="shared" si="0"/>
        <v>0</v>
      </c>
      <c r="X38" s="21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</row>
    <row r="39" spans="1:42" ht="13.5" thickBot="1">
      <c r="A39" s="5"/>
      <c r="B39" s="7"/>
      <c r="C39" s="7"/>
      <c r="D39" s="7" t="s">
        <v>61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8"/>
      <c r="T39" s="8"/>
      <c r="U39" s="8"/>
      <c r="V39" s="8"/>
      <c r="W39" s="16"/>
      <c r="X39" s="21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</row>
    <row r="40" spans="1:42" ht="13.5" thickBot="1">
      <c r="A40" s="5" t="s">
        <v>58</v>
      </c>
      <c r="B40" s="19"/>
      <c r="C40" s="7"/>
      <c r="D40" s="20"/>
      <c r="E40" s="20"/>
      <c r="F40" s="20"/>
      <c r="G40" s="20"/>
      <c r="H40" s="20"/>
      <c r="I40" s="20"/>
      <c r="J40" s="20"/>
      <c r="K40" s="20"/>
      <c r="L40" s="7"/>
      <c r="M40" s="7"/>
      <c r="N40" s="7"/>
      <c r="O40" s="7"/>
      <c r="P40" s="7"/>
      <c r="Q40" s="7"/>
      <c r="R40" s="7"/>
      <c r="S40" s="8"/>
      <c r="T40" s="8"/>
      <c r="U40" s="8" t="str">
        <f>IF(COUNTA(D40:Q40)=8,"BCE Limit!"," ")</f>
        <v> </v>
      </c>
      <c r="V40" s="8" t="str">
        <f>IF(U40="BCE Limit!",30," ")</f>
        <v> </v>
      </c>
      <c r="W40" s="16">
        <f t="shared" si="0"/>
        <v>0</v>
      </c>
      <c r="X40" s="21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</row>
    <row r="41" spans="1:42" ht="13.5" thickBot="1">
      <c r="A41" s="5" t="s">
        <v>15</v>
      </c>
      <c r="B41" s="19"/>
      <c r="C41" s="7"/>
      <c r="D41" s="20"/>
      <c r="E41" s="20"/>
      <c r="F41" s="20"/>
      <c r="G41" s="20"/>
      <c r="H41" s="20"/>
      <c r="I41" s="20"/>
      <c r="J41" s="20"/>
      <c r="K41" s="20"/>
      <c r="L41" s="7"/>
      <c r="M41" s="7"/>
      <c r="N41" s="7"/>
      <c r="O41" s="7"/>
      <c r="P41" s="7"/>
      <c r="Q41" s="7"/>
      <c r="R41" s="7"/>
      <c r="S41" s="8"/>
      <c r="T41" s="8"/>
      <c r="U41" s="8"/>
      <c r="V41" s="8"/>
      <c r="W41" s="16">
        <f t="shared" si="0"/>
        <v>0</v>
      </c>
      <c r="X41" s="21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</row>
    <row r="42" spans="1:42" ht="13.5" thickBot="1">
      <c r="A42" s="5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8"/>
      <c r="T42" s="8"/>
      <c r="U42" s="8"/>
      <c r="V42" s="8"/>
      <c r="W42" s="16"/>
      <c r="X42" s="21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</row>
    <row r="43" spans="1:42" ht="13.5" thickBot="1">
      <c r="A43" s="5" t="s">
        <v>62</v>
      </c>
      <c r="B43" s="19"/>
      <c r="C43" s="7"/>
      <c r="D43" s="20"/>
      <c r="E43" s="22"/>
      <c r="F43" s="22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8"/>
      <c r="T43" s="8"/>
      <c r="U43" s="8" t="str">
        <f>IF(COUNTA(D43:Q43)=3,"BCE Limit!"," ")</f>
        <v> </v>
      </c>
      <c r="V43" s="8" t="str">
        <f>IF(U43="BCE Limit!",10," ")</f>
        <v> </v>
      </c>
      <c r="W43" s="16">
        <f t="shared" si="0"/>
        <v>0</v>
      </c>
      <c r="X43" s="21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</row>
    <row r="44" spans="1:42" ht="12.75">
      <c r="A44" s="43"/>
      <c r="B44" s="22"/>
      <c r="C44" s="22"/>
      <c r="D44" s="22"/>
      <c r="E44" s="22"/>
      <c r="F44" s="22"/>
      <c r="G44" s="22"/>
      <c r="H44" s="22"/>
      <c r="I44" s="7"/>
      <c r="J44" s="7"/>
      <c r="K44" s="7"/>
      <c r="L44" s="7"/>
      <c r="M44" s="7"/>
      <c r="N44" s="7"/>
      <c r="O44" s="7"/>
      <c r="P44" s="7"/>
      <c r="Q44" s="7"/>
      <c r="R44" s="7"/>
      <c r="S44" s="8"/>
      <c r="T44" s="8"/>
      <c r="U44" s="8"/>
      <c r="V44" s="8"/>
      <c r="W44" s="16"/>
      <c r="X44" s="21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</row>
    <row r="45" spans="1:42" ht="12.75">
      <c r="A45" s="5" t="s">
        <v>28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8"/>
      <c r="T45" s="8"/>
      <c r="U45" s="8"/>
      <c r="V45" s="8"/>
      <c r="W45" s="16"/>
      <c r="X45" s="21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</row>
    <row r="46" spans="1:42" ht="12.75">
      <c r="A46" s="5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8"/>
      <c r="T46" s="8"/>
      <c r="U46" s="8"/>
      <c r="V46" s="8"/>
      <c r="W46" s="16"/>
      <c r="X46" s="21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</row>
    <row r="47" spans="1:42" ht="12.75">
      <c r="A47" s="5" t="s">
        <v>63</v>
      </c>
      <c r="B47" s="7"/>
      <c r="C47" s="7"/>
      <c r="D47" s="20"/>
      <c r="E47" s="20"/>
      <c r="F47" s="20"/>
      <c r="G47" s="23"/>
      <c r="H47" s="21"/>
      <c r="I47" s="22"/>
      <c r="J47" s="7"/>
      <c r="K47" s="7"/>
      <c r="L47" s="7"/>
      <c r="M47" s="7"/>
      <c r="N47" s="7"/>
      <c r="O47" s="7"/>
      <c r="P47" s="7"/>
      <c r="Q47" s="7"/>
      <c r="R47" s="7"/>
      <c r="S47" s="8"/>
      <c r="T47" s="8"/>
      <c r="U47" s="8"/>
      <c r="V47" s="8"/>
      <c r="W47" s="16">
        <f t="shared" si="0"/>
        <v>0</v>
      </c>
      <c r="X47" s="21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</row>
    <row r="48" spans="1:42" ht="12.75">
      <c r="A48" s="5" t="s">
        <v>64</v>
      </c>
      <c r="B48" s="7"/>
      <c r="C48" s="7"/>
      <c r="D48" s="20"/>
      <c r="E48" s="20"/>
      <c r="F48" s="20"/>
      <c r="G48" s="23"/>
      <c r="H48" s="21"/>
      <c r="I48" s="22"/>
      <c r="J48" s="7"/>
      <c r="K48" s="7"/>
      <c r="L48" s="7"/>
      <c r="M48" s="7"/>
      <c r="N48" s="7"/>
      <c r="O48" s="7"/>
      <c r="P48" s="7"/>
      <c r="Q48" s="7"/>
      <c r="R48" s="7"/>
      <c r="S48" s="8"/>
      <c r="T48" s="8"/>
      <c r="U48" s="8"/>
      <c r="V48" s="8"/>
      <c r="W48" s="16">
        <f t="shared" si="0"/>
        <v>0</v>
      </c>
      <c r="X48" s="21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</row>
    <row r="49" spans="1:42" ht="12.75">
      <c r="A49" s="5" t="s">
        <v>65</v>
      </c>
      <c r="B49" s="7"/>
      <c r="C49" s="7"/>
      <c r="D49" s="20"/>
      <c r="E49" s="20"/>
      <c r="F49" s="20"/>
      <c r="G49" s="23"/>
      <c r="H49" s="21"/>
      <c r="I49" s="22"/>
      <c r="J49" s="7"/>
      <c r="K49" s="7"/>
      <c r="L49" s="7"/>
      <c r="M49" s="7"/>
      <c r="N49" s="7"/>
      <c r="O49" s="7"/>
      <c r="P49" s="7"/>
      <c r="Q49" s="7"/>
      <c r="R49" s="7"/>
      <c r="S49" s="8"/>
      <c r="T49" s="8"/>
      <c r="U49" s="8"/>
      <c r="V49" s="8"/>
      <c r="W49" s="16">
        <f t="shared" si="0"/>
        <v>0</v>
      </c>
      <c r="X49" s="21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</row>
    <row r="50" spans="1:42" ht="12.75">
      <c r="A50" s="5" t="s">
        <v>66</v>
      </c>
      <c r="B50" s="7"/>
      <c r="C50" s="7"/>
      <c r="D50" s="20"/>
      <c r="E50" s="20"/>
      <c r="F50" s="20"/>
      <c r="G50" s="23"/>
      <c r="H50" s="21"/>
      <c r="I50" s="22"/>
      <c r="J50" s="7"/>
      <c r="K50" s="7"/>
      <c r="L50" s="7"/>
      <c r="M50" s="7"/>
      <c r="N50" s="7"/>
      <c r="O50" s="7"/>
      <c r="P50" s="7"/>
      <c r="Q50" s="7"/>
      <c r="R50" s="7"/>
      <c r="S50" s="8"/>
      <c r="T50" s="8"/>
      <c r="U50" s="8"/>
      <c r="V50" s="8"/>
      <c r="W50" s="16">
        <f t="shared" si="0"/>
        <v>0</v>
      </c>
      <c r="X50" s="21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</row>
    <row r="51" spans="1:42" ht="12.75">
      <c r="A51" s="5" t="s">
        <v>67</v>
      </c>
      <c r="B51" s="7"/>
      <c r="C51" s="7"/>
      <c r="D51" s="20"/>
      <c r="E51" s="20"/>
      <c r="F51" s="20"/>
      <c r="G51" s="23"/>
      <c r="H51" s="21"/>
      <c r="I51" s="22"/>
      <c r="J51" s="7"/>
      <c r="K51" s="7"/>
      <c r="L51" s="7"/>
      <c r="M51" s="7"/>
      <c r="N51" s="7"/>
      <c r="O51" s="7"/>
      <c r="P51" s="7"/>
      <c r="Q51" s="7"/>
      <c r="R51" s="7"/>
      <c r="S51" s="8"/>
      <c r="T51" s="8"/>
      <c r="U51" s="8"/>
      <c r="V51" s="8"/>
      <c r="W51" s="16">
        <f t="shared" si="0"/>
        <v>0</v>
      </c>
      <c r="X51" s="21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</row>
    <row r="52" spans="1:42" ht="12.75">
      <c r="A52" s="5" t="s">
        <v>68</v>
      </c>
      <c r="B52" s="7"/>
      <c r="C52" s="7"/>
      <c r="D52" s="20"/>
      <c r="E52" s="20"/>
      <c r="F52" s="20"/>
      <c r="G52" s="23"/>
      <c r="H52" s="21"/>
      <c r="I52" s="22"/>
      <c r="J52" s="7"/>
      <c r="K52" s="7"/>
      <c r="L52" s="7"/>
      <c r="M52" s="7"/>
      <c r="N52" s="7"/>
      <c r="O52" s="7"/>
      <c r="P52" s="7"/>
      <c r="Q52" s="7"/>
      <c r="R52" s="7"/>
      <c r="S52" s="8"/>
      <c r="T52" s="8"/>
      <c r="U52" s="8"/>
      <c r="V52" s="8"/>
      <c r="W52" s="16">
        <f t="shared" si="0"/>
        <v>0</v>
      </c>
      <c r="X52" s="21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</row>
    <row r="53" spans="1:42" ht="12.75">
      <c r="A53" s="5" t="s">
        <v>69</v>
      </c>
      <c r="B53" s="7"/>
      <c r="C53" s="7"/>
      <c r="D53" s="20"/>
      <c r="E53" s="20"/>
      <c r="F53" s="20"/>
      <c r="G53" s="23"/>
      <c r="H53" s="21"/>
      <c r="I53" s="22"/>
      <c r="J53" s="7"/>
      <c r="K53" s="7"/>
      <c r="L53" s="7"/>
      <c r="M53" s="7"/>
      <c r="N53" s="7"/>
      <c r="O53" s="7"/>
      <c r="P53" s="7"/>
      <c r="Q53" s="7"/>
      <c r="R53" s="7"/>
      <c r="S53" s="8"/>
      <c r="T53" s="8"/>
      <c r="U53" s="8"/>
      <c r="V53" s="8"/>
      <c r="W53" s="16">
        <f t="shared" si="0"/>
        <v>0</v>
      </c>
      <c r="X53" s="21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</row>
    <row r="54" spans="1:42" ht="12.75">
      <c r="A54" s="5" t="s">
        <v>70</v>
      </c>
      <c r="B54" s="7"/>
      <c r="C54" s="7"/>
      <c r="D54" s="20"/>
      <c r="E54" s="20"/>
      <c r="F54" s="20"/>
      <c r="G54" s="20"/>
      <c r="H54" s="21"/>
      <c r="I54" s="22"/>
      <c r="J54" s="7"/>
      <c r="K54" s="7"/>
      <c r="L54" s="7"/>
      <c r="M54" s="7"/>
      <c r="N54" s="7"/>
      <c r="O54" s="7"/>
      <c r="P54" s="7"/>
      <c r="Q54" s="7"/>
      <c r="R54" s="7"/>
      <c r="S54" s="8"/>
      <c r="T54" s="8"/>
      <c r="U54" s="8"/>
      <c r="V54" s="8"/>
      <c r="W54" s="16">
        <f t="shared" si="0"/>
        <v>0</v>
      </c>
      <c r="X54" s="21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</row>
    <row r="55" spans="1:42" ht="12.75">
      <c r="A55" s="5" t="s">
        <v>71</v>
      </c>
      <c r="B55" s="7"/>
      <c r="C55" s="7"/>
      <c r="D55" s="20"/>
      <c r="E55" s="20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8"/>
      <c r="T55" s="8"/>
      <c r="U55" s="8"/>
      <c r="V55" s="8"/>
      <c r="W55" s="16">
        <f t="shared" si="0"/>
        <v>0</v>
      </c>
      <c r="X55" s="21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</row>
    <row r="56" spans="1:42" ht="12.75">
      <c r="A56" s="5" t="s">
        <v>72</v>
      </c>
      <c r="B56" s="7"/>
      <c r="C56" s="7"/>
      <c r="D56" s="20"/>
      <c r="E56" s="20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8"/>
      <c r="T56" s="8"/>
      <c r="U56" s="8"/>
      <c r="V56" s="8"/>
      <c r="W56" s="16">
        <f t="shared" si="0"/>
        <v>0</v>
      </c>
      <c r="X56" s="21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</row>
    <row r="57" spans="1:42" ht="13.5" thickBo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8" t="s">
        <v>126</v>
      </c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</row>
    <row r="58" spans="1:42" ht="13.5" thickBo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66">
        <f>SUM(T5:T17)</f>
        <v>0</v>
      </c>
      <c r="U58" s="50"/>
      <c r="V58" s="51">
        <f>SUM(V5:V56)</f>
        <v>0</v>
      </c>
      <c r="W58" s="51">
        <f>SUM(W5:W56)</f>
        <v>0</v>
      </c>
      <c r="X58" s="46">
        <f>T58+V58+W58</f>
        <v>0</v>
      </c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</row>
    <row r="59" spans="1:42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</row>
    <row r="60" spans="1:42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</row>
    <row r="61" spans="1:42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</row>
    <row r="62" spans="1:42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</row>
    <row r="63" spans="1:42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</row>
    <row r="64" spans="1:42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</row>
    <row r="65" spans="1:42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</row>
    <row r="66" spans="1:42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</row>
    <row r="67" spans="1:42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</row>
    <row r="68" spans="1:42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</row>
    <row r="69" spans="1:42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</row>
    <row r="70" spans="1:42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</row>
    <row r="71" spans="1:42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</row>
    <row r="72" spans="1:42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</row>
    <row r="73" spans="1:42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</row>
    <row r="74" spans="1:42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</row>
    <row r="75" spans="1:42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</row>
    <row r="76" spans="1:42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</row>
    <row r="77" spans="1:42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</row>
    <row r="78" spans="1:42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</row>
    <row r="79" spans="1:42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</row>
    <row r="80" spans="1:42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</row>
  </sheetData>
  <mergeCells count="6">
    <mergeCell ref="U2:W2"/>
    <mergeCell ref="U4:W4"/>
    <mergeCell ref="K1:O1"/>
    <mergeCell ref="C3:S3"/>
    <mergeCell ref="D4:Q4"/>
    <mergeCell ref="T2:T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U.N.C.L.E.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</dc:creator>
  <cp:keywords/>
  <dc:description/>
  <cp:lastModifiedBy>Solo</cp:lastModifiedBy>
  <dcterms:created xsi:type="dcterms:W3CDTF">2005-01-09T03:34:06Z</dcterms:created>
  <dcterms:modified xsi:type="dcterms:W3CDTF">2005-02-08T04:50:54Z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