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40" windowWidth="12000" windowHeight="5955" tabRatio="0" firstSheet="3" activeTab="3"/>
  </bookViews>
  <sheets>
    <sheet name="MENU" sheetId="1" r:id="rId1"/>
    <sheet name="MOVIMIENTO" sheetId="2" r:id="rId2"/>
    <sheet name="SUBMARINOS" sheetId="3" r:id="rId3"/>
    <sheet name="COMBATE SUPERFICIE" sheetId="4" r:id="rId4"/>
    <sheet name="COMBATE AEREO" sheetId="5" r:id="rId5"/>
    <sheet name="TABLA DE COMBATE" sheetId="6" r:id="rId6"/>
    <sheet name="MAPA" sheetId="7" r:id="rId7"/>
  </sheets>
  <definedNames/>
  <calcPr fullCalcOnLoad="1"/>
</workbook>
</file>

<file path=xl/comments2.xml><?xml version="1.0" encoding="utf-8"?>
<comments xmlns="http://schemas.openxmlformats.org/spreadsheetml/2006/main">
  <authors>
    <author>AGUSTIN</author>
  </authors>
  <commentList>
    <comment ref="L15" authorId="0">
      <text>
        <r>
          <rPr>
            <b/>
            <sz val="8"/>
            <rFont val="Tahoma"/>
            <family val="0"/>
          </rPr>
          <t>no tocar este hex: fórmula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no tocar este hex: fórmula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AGUSTIN</author>
  </authors>
  <commentList>
    <comment ref="F7" authorId="0">
      <text>
        <r>
          <rPr>
            <b/>
            <sz val="8"/>
            <rFont val="Tahoma"/>
            <family val="0"/>
          </rPr>
          <t>INSERTAR DATO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INSERTAR DATO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AGUSTIN</author>
  </authors>
  <commentList>
    <comment ref="F7" authorId="0">
      <text>
        <r>
          <rPr>
            <b/>
            <sz val="8"/>
            <rFont val="Tahoma"/>
            <family val="0"/>
          </rPr>
          <t>INSERTAR DATO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INSERTAR DATO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AGUSTIN</author>
  </authors>
  <commentList>
    <comment ref="F19" authorId="0">
      <text>
        <r>
          <rPr>
            <b/>
            <sz val="8"/>
            <rFont val="Tahoma"/>
            <family val="0"/>
          </rPr>
          <t>GRONSO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BARDUFOSS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0"/>
          </rPr>
          <t>BANAK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0"/>
          </rPr>
          <t>KIRKENNES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PETSNO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KIRKENNES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<sst xmlns="http://schemas.openxmlformats.org/spreadsheetml/2006/main" count="101" uniqueCount="78">
  <si>
    <t>METEOROLOGÍA</t>
  </si>
  <si>
    <t>MODIFICADOR</t>
  </si>
  <si>
    <t>+2</t>
  </si>
  <si>
    <t>+1</t>
  </si>
  <si>
    <t>-1</t>
  </si>
  <si>
    <t>RESULTADO</t>
  </si>
  <si>
    <t>DE LA MAR</t>
  </si>
  <si>
    <t xml:space="preserve">ESTADO </t>
  </si>
  <si>
    <t>SITUACION DE LA ESCOLTA</t>
  </si>
  <si>
    <t>-&gt; Escribir nº impreso</t>
  </si>
  <si>
    <t>UNIDADES  AEREAS</t>
  </si>
  <si>
    <t>1 UN.CAP SI NO SE HA DETECTADO CONVOY</t>
  </si>
  <si>
    <t>Pinchar s/Hex veces necesarias completar nºmovimietno</t>
  </si>
  <si>
    <t>AVANCE UN. MARITIMAS</t>
  </si>
  <si>
    <t>2º HEX. RECON. AEREO</t>
  </si>
  <si>
    <t>INFILTRACION SUB.</t>
  </si>
  <si>
    <t>SEGUIMIENTO</t>
  </si>
  <si>
    <t>PODER DE ATAQUE......</t>
  </si>
  <si>
    <t>APLICAC. MODIFICADOR</t>
  </si>
  <si>
    <t>RESULTADO ATAQUE</t>
  </si>
  <si>
    <t>PUNTOS DE PÉRDIDAS</t>
  </si>
  <si>
    <t>ATAQUE ANTI-SUBMARINO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</si>
  <si>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</si>
  <si>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</si>
  <si>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</si>
  <si>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</si>
  <si>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</si>
  <si>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</si>
  <si>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</si>
  <si>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</si>
  <si>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</si>
  <si>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</si>
  <si>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</si>
  <si>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</si>
  <si>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</si>
  <si>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</si>
  <si>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</si>
  <si>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</si>
  <si>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</si>
  <si>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</si>
  <si>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</si>
  <si>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</si>
  <si>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</si>
  <si>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</si>
  <si>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</si>
  <si>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</si>
  <si>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</si>
  <si>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</si>
  <si>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MODIFICADORES</t>
  </si>
  <si>
    <t>L/D</t>
  </si>
  <si>
    <t>M/D</t>
  </si>
  <si>
    <t>C/D</t>
  </si>
  <si>
    <t>D-T</t>
  </si>
  <si>
    <t>Acorazado</t>
  </si>
  <si>
    <t>Crucero</t>
  </si>
  <si>
    <t>Crucero Bat.</t>
  </si>
  <si>
    <t>Destructor</t>
  </si>
  <si>
    <t xml:space="preserve">       CA</t>
  </si>
  <si>
    <t xml:space="preserve">       DD</t>
  </si>
  <si>
    <t xml:space="preserve">       BC</t>
  </si>
  <si>
    <t xml:space="preserve">       BB</t>
  </si>
  <si>
    <t>NO</t>
  </si>
  <si>
    <t>LA UNIDAD SE</t>
  </si>
  <si>
    <t>INTENTO EVASIÓN</t>
  </si>
  <si>
    <t>MODIF.</t>
  </si>
  <si>
    <t>RDO.</t>
  </si>
  <si>
    <t>ATAQUE DE CAZAS</t>
  </si>
  <si>
    <t>ATAQUE ANTIAEREO</t>
  </si>
  <si>
    <t>ATAQUE ANTIBUQUE</t>
  </si>
  <si>
    <t>TIERRA</t>
  </si>
  <si>
    <t>HIELO</t>
  </si>
  <si>
    <t>TIERRA/MAR</t>
  </si>
  <si>
    <t>CAMP.AVIACION</t>
  </si>
  <si>
    <t>DISPERSIÓN DE BARCOS</t>
  </si>
  <si>
    <t>MANIOBRAS DE COMBATE</t>
  </si>
  <si>
    <t>CONVOY</t>
  </si>
  <si>
    <t xml:space="preserve">    (MOVIBLE)</t>
  </si>
  <si>
    <t>MODIFICADOR......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</si>
</sst>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0000000"/>
    <numFmt numFmtId="181" formatCode="0.0000000"/>
    <numFmt numFmtId="182" formatCode="0.000000"/>
    <numFmt numFmtId="183" formatCode="0.0"/>
  </numFmts>
  <fonts count="38">
    <font>
      <sz val="10"/>
      <name val="Century Gothic"/>
      <family val="0"/>
    </font>
    <font>
      <b/>
      <sz val="10"/>
      <name val="Century Gothic"/>
      <family val="2"/>
    </font>
    <font>
      <b/>
      <sz val="10"/>
      <color indexed="13"/>
      <name val="Century Gothic"/>
      <family val="2"/>
    </font>
    <font>
      <b/>
      <sz val="10"/>
      <color indexed="18"/>
      <name val="Century Gothic"/>
      <family val="2"/>
    </font>
    <font>
      <sz val="10"/>
      <color indexed="42"/>
      <name val="Century Gothic"/>
      <family val="2"/>
    </font>
    <font>
      <sz val="10"/>
      <color indexed="51"/>
      <name val="Century Gothic"/>
      <family val="2"/>
    </font>
    <font>
      <b/>
      <sz val="8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12"/>
      <name val="Century Gothic"/>
      <family val="2"/>
    </font>
    <font>
      <b/>
      <sz val="10"/>
      <color indexed="41"/>
      <name val="Century Gothic"/>
      <family val="2"/>
    </font>
    <font>
      <sz val="10"/>
      <color indexed="13"/>
      <name val="Century Gothic"/>
      <family val="2"/>
    </font>
    <font>
      <b/>
      <sz val="10"/>
      <color indexed="22"/>
      <name val="Century Gothic"/>
      <family val="2"/>
    </font>
    <font>
      <sz val="10"/>
      <color indexed="18"/>
      <name val="Century Gothic"/>
      <family val="2"/>
    </font>
    <font>
      <b/>
      <sz val="9"/>
      <color indexed="13"/>
      <name val="Century Gothic"/>
      <family val="2"/>
    </font>
    <font>
      <b/>
      <sz val="10"/>
      <color indexed="11"/>
      <name val="Century Gothic"/>
      <family val="2"/>
    </font>
    <font>
      <sz val="10"/>
      <color indexed="11"/>
      <name val="Century Gothic"/>
      <family val="2"/>
    </font>
    <font>
      <b/>
      <sz val="8"/>
      <color indexed="11"/>
      <name val="Century Gothic"/>
      <family val="2"/>
    </font>
    <font>
      <sz val="10"/>
      <color indexed="56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9"/>
      <name val="Century Gothic"/>
      <family val="2"/>
    </font>
    <font>
      <b/>
      <sz val="12"/>
      <color indexed="13"/>
      <name val="Century Gothic"/>
      <family val="2"/>
    </font>
    <font>
      <sz val="10"/>
      <color indexed="10"/>
      <name val="Century Gothic"/>
      <family val="2"/>
    </font>
    <font>
      <b/>
      <sz val="12"/>
      <color indexed="63"/>
      <name val="Century Gothic"/>
      <family val="2"/>
    </font>
    <font>
      <sz val="10"/>
      <color indexed="53"/>
      <name val="Century Gothic"/>
      <family val="2"/>
    </font>
    <font>
      <b/>
      <sz val="10"/>
      <color indexed="23"/>
      <name val="Century Gothic"/>
      <family val="2"/>
    </font>
    <font>
      <sz val="10"/>
      <color indexed="23"/>
      <name val="Century Gothic"/>
      <family val="2"/>
    </font>
    <font>
      <b/>
      <sz val="16"/>
      <color indexed="13"/>
      <name val="Century Gothic"/>
      <family val="2"/>
    </font>
    <font>
      <sz val="10"/>
      <color indexed="15"/>
      <name val="Century Gothic"/>
      <family val="2"/>
    </font>
    <font>
      <b/>
      <sz val="10"/>
      <color indexed="15"/>
      <name val="Century Gothic"/>
      <family val="2"/>
    </font>
    <font>
      <sz val="10"/>
      <color indexed="22"/>
      <name val="Century Gothic"/>
      <family val="2"/>
    </font>
    <font>
      <b/>
      <sz val="16"/>
      <color indexed="10"/>
      <name val="Century Gothic"/>
      <family val="2"/>
    </font>
    <font>
      <sz val="10"/>
      <color indexed="12"/>
      <name val="Century Gothic"/>
      <family val="2"/>
    </font>
    <font>
      <sz val="10"/>
      <color indexed="9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12"/>
      <name val="Century Gothic"/>
      <family val="2"/>
    </font>
    <font>
      <b/>
      <vertAlign val="superscript"/>
      <sz val="12"/>
      <name val="Century Gothic"/>
      <family val="2"/>
    </font>
  </fonts>
  <fills count="2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thick">
        <color indexed="1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ck">
        <color indexed="1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thick">
        <color indexed="1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ck">
        <color indexed="13"/>
      </bottom>
    </border>
    <border>
      <left style="dotted">
        <color indexed="55"/>
      </left>
      <right style="thick">
        <color indexed="13"/>
      </right>
      <top style="dotted">
        <color indexed="55"/>
      </top>
      <bottom style="thick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79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1" fontId="6" fillId="4" borderId="0" xfId="0" applyNumberFormat="1" applyFont="1" applyFill="1" applyAlignment="1">
      <alignment horizontal="center"/>
    </xf>
    <xf numFmtId="0" fontId="7" fillId="5" borderId="0" xfId="0" applyFont="1" applyFill="1" applyAlignment="1">
      <alignment/>
    </xf>
    <xf numFmtId="1" fontId="8" fillId="6" borderId="0" xfId="0" applyNumberFormat="1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1" fontId="10" fillId="8" borderId="0" xfId="0" applyNumberFormat="1" applyFont="1" applyFill="1" applyAlignment="1" quotePrefix="1">
      <alignment horizontal="center"/>
    </xf>
    <xf numFmtId="0" fontId="2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16" fillId="10" borderId="0" xfId="0" applyFont="1" applyFill="1" applyAlignment="1">
      <alignment/>
    </xf>
    <xf numFmtId="0" fontId="15" fillId="10" borderId="0" xfId="0" applyFont="1" applyFill="1" applyAlignment="1" quotePrefix="1">
      <alignment/>
    </xf>
    <xf numFmtId="0" fontId="18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21" fillId="12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/>
    </xf>
    <xf numFmtId="1" fontId="22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0" fillId="13" borderId="0" xfId="0" applyFill="1" applyAlignment="1">
      <alignment/>
    </xf>
    <xf numFmtId="0" fontId="23" fillId="14" borderId="0" xfId="0" applyFont="1" applyFill="1" applyAlignment="1">
      <alignment/>
    </xf>
    <xf numFmtId="0" fontId="21" fillId="15" borderId="0" xfId="0" applyFont="1" applyFill="1" applyAlignment="1">
      <alignment horizontal="center"/>
    </xf>
    <xf numFmtId="0" fontId="11" fillId="9" borderId="0" xfId="0" applyFont="1" applyFill="1" applyAlignment="1">
      <alignment/>
    </xf>
    <xf numFmtId="0" fontId="2" fillId="9" borderId="0" xfId="0" applyFont="1" applyFill="1" applyAlignment="1">
      <alignment horizontal="right"/>
    </xf>
    <xf numFmtId="0" fontId="24" fillId="16" borderId="1" xfId="0" applyFont="1" applyFill="1" applyBorder="1" applyAlignment="1">
      <alignment horizontal="center"/>
    </xf>
    <xf numFmtId="0" fontId="21" fillId="5" borderId="0" xfId="0" applyFont="1" applyFill="1" applyAlignment="1">
      <alignment horizontal="right"/>
    </xf>
    <xf numFmtId="0" fontId="25" fillId="14" borderId="0" xfId="0" applyFont="1" applyFill="1" applyAlignment="1">
      <alignment/>
    </xf>
    <xf numFmtId="0" fontId="27" fillId="14" borderId="0" xfId="0" applyFont="1" applyFill="1" applyAlignment="1">
      <alignment/>
    </xf>
    <xf numFmtId="0" fontId="26" fillId="14" borderId="0" xfId="0" applyFont="1" applyFill="1" applyAlignment="1">
      <alignment horizontal="center"/>
    </xf>
    <xf numFmtId="0" fontId="27" fillId="14" borderId="0" xfId="0" applyFont="1" applyFill="1" applyAlignment="1">
      <alignment horizontal="center"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31" fillId="18" borderId="1" xfId="0" applyFont="1" applyFill="1" applyBorder="1" applyAlignment="1">
      <alignment/>
    </xf>
    <xf numFmtId="0" fontId="0" fillId="3" borderId="0" xfId="0" applyFill="1" applyAlignment="1">
      <alignment/>
    </xf>
    <xf numFmtId="0" fontId="23" fillId="8" borderId="0" xfId="0" applyFont="1" applyFill="1" applyAlignment="1">
      <alignment/>
    </xf>
    <xf numFmtId="0" fontId="25" fillId="8" borderId="0" xfId="0" applyFont="1" applyFill="1" applyAlignment="1">
      <alignment/>
    </xf>
    <xf numFmtId="0" fontId="27" fillId="8" borderId="0" xfId="0" applyFont="1" applyFill="1" applyAlignment="1">
      <alignment/>
    </xf>
    <xf numFmtId="0" fontId="21" fillId="8" borderId="0" xfId="0" applyFont="1" applyFill="1" applyAlignment="1">
      <alignment horizontal="center"/>
    </xf>
    <xf numFmtId="0" fontId="11" fillId="8" borderId="0" xfId="0" applyFont="1" applyFill="1" applyAlignment="1">
      <alignment/>
    </xf>
    <xf numFmtId="0" fontId="2" fillId="8" borderId="0" xfId="0" applyFont="1" applyFill="1" applyAlignment="1">
      <alignment horizontal="right"/>
    </xf>
    <xf numFmtId="0" fontId="26" fillId="8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33" fillId="8" borderId="0" xfId="0" applyFont="1" applyFill="1" applyAlignment="1">
      <alignment/>
    </xf>
    <xf numFmtId="0" fontId="22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7" fillId="14" borderId="0" xfId="0" applyFont="1" applyFill="1" applyAlignment="1">
      <alignment/>
    </xf>
    <xf numFmtId="0" fontId="9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23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34" fillId="6" borderId="0" xfId="0" applyFont="1" applyFill="1" applyAlignment="1">
      <alignment/>
    </xf>
    <xf numFmtId="1" fontId="10" fillId="2" borderId="0" xfId="0" applyNumberFormat="1" applyFont="1" applyFill="1" applyAlignment="1" quotePrefix="1">
      <alignment horizontal="center"/>
    </xf>
    <xf numFmtId="0" fontId="0" fillId="19" borderId="0" xfId="0" applyFill="1" applyAlignment="1">
      <alignment/>
    </xf>
    <xf numFmtId="0" fontId="1" fillId="11" borderId="0" xfId="0" applyFont="1" applyFill="1" applyAlignment="1">
      <alignment/>
    </xf>
    <xf numFmtId="0" fontId="9" fillId="16" borderId="2" xfId="0" applyFont="1" applyFill="1" applyBorder="1" applyAlignment="1">
      <alignment/>
    </xf>
    <xf numFmtId="0" fontId="3" fillId="20" borderId="0" xfId="0" applyFont="1" applyFill="1" applyAlignment="1">
      <alignment/>
    </xf>
    <xf numFmtId="0" fontId="0" fillId="10" borderId="0" xfId="0" applyFill="1" applyAlignment="1">
      <alignment horizontal="left"/>
    </xf>
    <xf numFmtId="0" fontId="30" fillId="9" borderId="3" xfId="0" applyFont="1" applyFill="1" applyBorder="1" applyAlignment="1">
      <alignment horizontal="center"/>
    </xf>
    <xf numFmtId="0" fontId="30" fillId="9" borderId="4" xfId="0" applyFont="1" applyFill="1" applyBorder="1" applyAlignment="1">
      <alignment horizontal="center"/>
    </xf>
    <xf numFmtId="0" fontId="30" fillId="9" borderId="5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0" fillId="20" borderId="7" xfId="0" applyFill="1" applyBorder="1" applyAlignment="1">
      <alignment/>
    </xf>
    <xf numFmtId="0" fontId="0" fillId="15" borderId="0" xfId="0" applyFill="1" applyAlignment="1">
      <alignment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11" borderId="0" xfId="0" applyFont="1" applyFill="1" applyAlignment="1">
      <alignment horizontal="center"/>
    </xf>
    <xf numFmtId="0" fontId="8" fillId="8" borderId="0" xfId="0" applyFont="1" applyFill="1" applyAlignment="1">
      <alignment/>
    </xf>
    <xf numFmtId="0" fontId="8" fillId="19" borderId="0" xfId="0" applyFont="1" applyFill="1" applyAlignment="1">
      <alignment/>
    </xf>
    <xf numFmtId="0" fontId="8" fillId="14" borderId="0" xfId="0" applyFont="1" applyFill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17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3" borderId="12" xfId="0" applyFill="1" applyBorder="1" applyAlignment="1">
      <alignment/>
    </xf>
    <xf numFmtId="0" fontId="0" fillId="17" borderId="12" xfId="0" applyFill="1" applyBorder="1" applyAlignment="1">
      <alignment/>
    </xf>
    <xf numFmtId="0" fontId="0" fillId="8" borderId="13" xfId="0" applyFill="1" applyBorder="1" applyAlignment="1">
      <alignment/>
    </xf>
    <xf numFmtId="0" fontId="29" fillId="3" borderId="12" xfId="0" applyFont="1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31" fillId="18" borderId="12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13" borderId="15" xfId="0" applyFill="1" applyBorder="1" applyAlignment="1">
      <alignment/>
    </xf>
    <xf numFmtId="0" fontId="0" fillId="17" borderId="15" xfId="0" applyFill="1" applyBorder="1" applyAlignment="1">
      <alignment/>
    </xf>
    <xf numFmtId="0" fontId="31" fillId="18" borderId="15" xfId="0" applyFont="1" applyFill="1" applyBorder="1" applyAlignment="1">
      <alignment/>
    </xf>
    <xf numFmtId="0" fontId="0" fillId="17" borderId="16" xfId="0" applyFill="1" applyBorder="1" applyAlignment="1">
      <alignment/>
    </xf>
    <xf numFmtId="0" fontId="37" fillId="10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0" fontId="15" fillId="10" borderId="19" xfId="0" applyFont="1" applyFill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/>
    </xf>
    <xf numFmtId="0" fontId="17" fillId="10" borderId="1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8" fillId="9" borderId="0" xfId="0" applyFont="1" applyFill="1" applyAlignment="1">
      <alignment horizontal="center" vertical="justify"/>
    </xf>
    <xf numFmtId="0" fontId="9" fillId="21" borderId="0" xfId="0" applyFont="1" applyFill="1" applyAlignment="1">
      <alignment horizontal="center"/>
    </xf>
    <xf numFmtId="0" fontId="32" fillId="6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Relationship Id="rId3" Type="http://schemas.openxmlformats.org/officeDocument/2006/relationships/image" Target="../media/image10.png" /><Relationship Id="rId4" Type="http://schemas.openxmlformats.org/officeDocument/2006/relationships/hyperlink" Target="mailto:uboot_47@telefonica.net?subject=NORDKAPP" TargetMode="External" /><Relationship Id="rId5" Type="http://schemas.openxmlformats.org/officeDocument/2006/relationships/hyperlink" Target="mailto:uboot_47@telefonica.net?subject=NORDKAPP" TargetMode="External" /><Relationship Id="rId6" Type="http://schemas.openxmlformats.org/officeDocument/2006/relationships/image" Target="../media/image1.wmf" /><Relationship Id="rId7" Type="http://schemas.openxmlformats.org/officeDocument/2006/relationships/hyperlink" Target="mailto:uboot_47@telefonica.net?subject=NORDKAPP" TargetMode="External" /><Relationship Id="rId8" Type="http://schemas.openxmlformats.org/officeDocument/2006/relationships/hyperlink" Target="mailto:uboot_47@telefonica.net?subject=NORDKAP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161925</xdr:rowOff>
    </xdr:from>
    <xdr:to>
      <xdr:col>1</xdr:col>
      <xdr:colOff>485775</xdr:colOff>
      <xdr:row>13</xdr:row>
      <xdr:rowOff>114300</xdr:rowOff>
    </xdr:to>
    <xdr:pic macro="[0]!VISION">
      <xdr:nvPicPr>
        <xdr:cNvPr id="1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76425"/>
          <a:ext cx="952500" cy="46672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0</xdr:row>
      <xdr:rowOff>47625</xdr:rowOff>
    </xdr:from>
    <xdr:to>
      <xdr:col>8</xdr:col>
      <xdr:colOff>152400</xdr:colOff>
      <xdr:row>27</xdr:row>
      <xdr:rowOff>66675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7625"/>
          <a:ext cx="4667250" cy="4648200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8</xdr:col>
      <xdr:colOff>476250</xdr:colOff>
      <xdr:row>12</xdr:row>
      <xdr:rowOff>9525</xdr:rowOff>
    </xdr:from>
    <xdr:to>
      <xdr:col>9</xdr:col>
      <xdr:colOff>552450</xdr:colOff>
      <xdr:row>18</xdr:row>
      <xdr:rowOff>66675</xdr:rowOff>
    </xdr:to>
    <xdr:pic>
      <xdr:nvPicPr>
        <xdr:cNvPr id="3" name="Picture 1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2066925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13</xdr:row>
      <xdr:rowOff>114300</xdr:rowOff>
    </xdr:from>
    <xdr:to>
      <xdr:col>1</xdr:col>
      <xdr:colOff>495300</xdr:colOff>
      <xdr:row>14</xdr:row>
      <xdr:rowOff>142875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285750" y="2343150"/>
          <a:ext cx="9715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Century Gothic"/>
              <a:ea typeface="Century Gothic"/>
              <a:cs typeface="Century Gothic"/>
            </a:rPr>
            <a:t>AJUSTE VISION</a:t>
          </a:r>
        </a:p>
      </xdr:txBody>
    </xdr:sp>
    <xdr:clientData/>
  </xdr:twoCellAnchor>
  <xdr:twoCellAnchor editAs="oneCell">
    <xdr:from>
      <xdr:col>7</xdr:col>
      <xdr:colOff>314325</xdr:colOff>
      <xdr:row>20</xdr:row>
      <xdr:rowOff>123825</xdr:rowOff>
    </xdr:from>
    <xdr:to>
      <xdr:col>8</xdr:col>
      <xdr:colOff>266700</xdr:colOff>
      <xdr:row>24</xdr:row>
      <xdr:rowOff>152400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48325" y="35528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22</xdr:row>
      <xdr:rowOff>0</xdr:rowOff>
    </xdr:from>
    <xdr:to>
      <xdr:col>10</xdr:col>
      <xdr:colOff>428625</xdr:colOff>
      <xdr:row>23</xdr:row>
      <xdr:rowOff>152400</xdr:rowOff>
    </xdr:to>
    <xdr:sp>
      <xdr:nvSpPr>
        <xdr:cNvPr id="6" name="AutoShape 18"/>
        <xdr:cNvSpPr>
          <a:spLocks/>
        </xdr:cNvSpPr>
      </xdr:nvSpPr>
      <xdr:spPr>
        <a:xfrm>
          <a:off x="6429375" y="3771900"/>
          <a:ext cx="1619250" cy="3238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= Tirada de dado</a:t>
          </a:r>
        </a:p>
      </xdr:txBody>
    </xdr:sp>
    <xdr:clientData/>
  </xdr:twoCellAnchor>
  <xdr:twoCellAnchor>
    <xdr:from>
      <xdr:col>0</xdr:col>
      <xdr:colOff>219075</xdr:colOff>
      <xdr:row>22</xdr:row>
      <xdr:rowOff>142875</xdr:rowOff>
    </xdr:from>
    <xdr:to>
      <xdr:col>1</xdr:col>
      <xdr:colOff>733425</xdr:colOff>
      <xdr:row>25</xdr:row>
      <xdr:rowOff>161925</xdr:rowOff>
    </xdr:to>
    <xdr:sp>
      <xdr:nvSpPr>
        <xdr:cNvPr id="7" name="AutoShape 19"/>
        <xdr:cNvSpPr>
          <a:spLocks/>
        </xdr:cNvSpPr>
      </xdr:nvSpPr>
      <xdr:spPr>
        <a:xfrm>
          <a:off x="219075" y="3914775"/>
          <a:ext cx="127635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Hoja prepara por
Agustín F. 
(Ciudad Real)</a:t>
          </a:r>
        </a:p>
      </xdr:txBody>
    </xdr:sp>
    <xdr:clientData/>
  </xdr:twoCellAnchor>
  <xdr:twoCellAnchor>
    <xdr:from>
      <xdr:col>0</xdr:col>
      <xdr:colOff>381000</xdr:colOff>
      <xdr:row>16</xdr:row>
      <xdr:rowOff>85725</xdr:rowOff>
    </xdr:from>
    <xdr:to>
      <xdr:col>1</xdr:col>
      <xdr:colOff>457200</xdr:colOff>
      <xdr:row>22</xdr:row>
      <xdr:rowOff>142875</xdr:rowOff>
    </xdr:to>
    <xdr:pic>
      <xdr:nvPicPr>
        <xdr:cNvPr id="8" name="Picture 20">
          <a:hlinkClick r:id="rId8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828925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152400</xdr:rowOff>
    </xdr:from>
    <xdr:to>
      <xdr:col>3</xdr:col>
      <xdr:colOff>276225</xdr:colOff>
      <xdr:row>19</xdr:row>
      <xdr:rowOff>47625</xdr:rowOff>
    </xdr:to>
    <xdr:sp>
      <xdr:nvSpPr>
        <xdr:cNvPr id="1" name="Rectangle 37"/>
        <xdr:cNvSpPr>
          <a:spLocks/>
        </xdr:cNvSpPr>
      </xdr:nvSpPr>
      <xdr:spPr>
        <a:xfrm>
          <a:off x="2981325" y="3067050"/>
          <a:ext cx="276225" cy="2381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3</xdr:col>
      <xdr:colOff>276225</xdr:colOff>
      <xdr:row>16</xdr:row>
      <xdr:rowOff>0</xdr:rowOff>
    </xdr:to>
    <xdr:sp>
      <xdr:nvSpPr>
        <xdr:cNvPr id="2" name="Rectangle 36"/>
        <xdr:cNvSpPr>
          <a:spLocks/>
        </xdr:cNvSpPr>
      </xdr:nvSpPr>
      <xdr:spPr>
        <a:xfrm>
          <a:off x="2981325" y="2505075"/>
          <a:ext cx="276225" cy="2381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695325</xdr:colOff>
      <xdr:row>3</xdr:row>
      <xdr:rowOff>0</xdr:rowOff>
    </xdr:from>
    <xdr:to>
      <xdr:col>3</xdr:col>
      <xdr:colOff>114300</xdr:colOff>
      <xdr:row>7</xdr:row>
      <xdr:rowOff>95250</xdr:rowOff>
    </xdr:to>
    <xdr:sp macro="[0]!avance_aliado">
      <xdr:nvSpPr>
        <xdr:cNvPr id="3" name="AutoShape 1"/>
        <xdr:cNvSpPr>
          <a:spLocks/>
        </xdr:cNvSpPr>
      </xdr:nvSpPr>
      <xdr:spPr>
        <a:xfrm rot="1812289">
          <a:off x="2152650" y="514350"/>
          <a:ext cx="942975" cy="781050"/>
        </a:xfrm>
        <a:prstGeom prst="hexagon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PINCHAR
SOBRE EL
    HEX</a:t>
          </a:r>
        </a:p>
      </xdr:txBody>
    </xdr:sp>
    <xdr:clientData/>
  </xdr:twoCellAnchor>
  <xdr:twoCellAnchor>
    <xdr:from>
      <xdr:col>2</xdr:col>
      <xdr:colOff>742950</xdr:colOff>
      <xdr:row>5</xdr:row>
      <xdr:rowOff>28575</xdr:rowOff>
    </xdr:from>
    <xdr:to>
      <xdr:col>3</xdr:col>
      <xdr:colOff>200025</xdr:colOff>
      <xdr:row>5</xdr:row>
      <xdr:rowOff>123825</xdr:rowOff>
    </xdr:to>
    <xdr:sp>
      <xdr:nvSpPr>
        <xdr:cNvPr id="4" name="AutoShape 2"/>
        <xdr:cNvSpPr>
          <a:spLocks/>
        </xdr:cNvSpPr>
      </xdr:nvSpPr>
      <xdr:spPr>
        <a:xfrm>
          <a:off x="2962275" y="885825"/>
          <a:ext cx="219075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142875</xdr:rowOff>
    </xdr:from>
    <xdr:to>
      <xdr:col>2</xdr:col>
      <xdr:colOff>742950</xdr:colOff>
      <xdr:row>3</xdr:row>
      <xdr:rowOff>161925</xdr:rowOff>
    </xdr:to>
    <xdr:sp>
      <xdr:nvSpPr>
        <xdr:cNvPr id="5" name="AutoShape 4"/>
        <xdr:cNvSpPr>
          <a:spLocks/>
        </xdr:cNvSpPr>
      </xdr:nvSpPr>
      <xdr:spPr>
        <a:xfrm rot="18709209">
          <a:off x="2867025" y="485775"/>
          <a:ext cx="9525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619125</xdr:colOff>
      <xdr:row>6</xdr:row>
      <xdr:rowOff>161925</xdr:rowOff>
    </xdr:from>
    <xdr:to>
      <xdr:col>2</xdr:col>
      <xdr:colOff>714375</xdr:colOff>
      <xdr:row>8</xdr:row>
      <xdr:rowOff>9525</xdr:rowOff>
    </xdr:to>
    <xdr:sp>
      <xdr:nvSpPr>
        <xdr:cNvPr id="6" name="AutoShape 5"/>
        <xdr:cNvSpPr>
          <a:spLocks/>
        </xdr:cNvSpPr>
      </xdr:nvSpPr>
      <xdr:spPr>
        <a:xfrm rot="3231643">
          <a:off x="2838450" y="1190625"/>
          <a:ext cx="9525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123825</xdr:rowOff>
    </xdr:from>
    <xdr:to>
      <xdr:col>3</xdr:col>
      <xdr:colOff>247650</xdr:colOff>
      <xdr:row>20</xdr:row>
      <xdr:rowOff>47625</xdr:rowOff>
    </xdr:to>
    <xdr:sp macro="[0]!ESCOLTA">
      <xdr:nvSpPr>
        <xdr:cNvPr id="7" name="AutoShape 19"/>
        <xdr:cNvSpPr>
          <a:spLocks/>
        </xdr:cNvSpPr>
      </xdr:nvSpPr>
      <xdr:spPr>
        <a:xfrm rot="1812289">
          <a:off x="2286000" y="2695575"/>
          <a:ext cx="942975" cy="781050"/>
        </a:xfrm>
        <a:prstGeom prst="hexagon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PINCHAR
SOBRE EL
    HEX</a:t>
          </a:r>
        </a:p>
      </xdr:txBody>
    </xdr:sp>
    <xdr:clientData/>
  </xdr:twoCellAnchor>
  <xdr:twoCellAnchor>
    <xdr:from>
      <xdr:col>3</xdr:col>
      <xdr:colOff>161925</xdr:colOff>
      <xdr:row>18</xdr:row>
      <xdr:rowOff>47625</xdr:rowOff>
    </xdr:from>
    <xdr:to>
      <xdr:col>3</xdr:col>
      <xdr:colOff>304800</xdr:colOff>
      <xdr:row>18</xdr:row>
      <xdr:rowOff>142875</xdr:rowOff>
    </xdr:to>
    <xdr:sp>
      <xdr:nvSpPr>
        <xdr:cNvPr id="8" name="AutoShape 20"/>
        <xdr:cNvSpPr>
          <a:spLocks/>
        </xdr:cNvSpPr>
      </xdr:nvSpPr>
      <xdr:spPr>
        <a:xfrm>
          <a:off x="3143250" y="3133725"/>
          <a:ext cx="142875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85725</xdr:rowOff>
    </xdr:from>
    <xdr:to>
      <xdr:col>3</xdr:col>
      <xdr:colOff>200025</xdr:colOff>
      <xdr:row>16</xdr:row>
      <xdr:rowOff>104775</xdr:rowOff>
    </xdr:to>
    <xdr:sp>
      <xdr:nvSpPr>
        <xdr:cNvPr id="9" name="AutoShape 21"/>
        <xdr:cNvSpPr>
          <a:spLocks/>
        </xdr:cNvSpPr>
      </xdr:nvSpPr>
      <xdr:spPr>
        <a:xfrm rot="18709209">
          <a:off x="3086100" y="2657475"/>
          <a:ext cx="9525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104775</xdr:rowOff>
    </xdr:from>
    <xdr:to>
      <xdr:col>3</xdr:col>
      <xdr:colOff>171450</xdr:colOff>
      <xdr:row>20</xdr:row>
      <xdr:rowOff>123825</xdr:rowOff>
    </xdr:to>
    <xdr:sp>
      <xdr:nvSpPr>
        <xdr:cNvPr id="10" name="AutoShape 22"/>
        <xdr:cNvSpPr>
          <a:spLocks/>
        </xdr:cNvSpPr>
      </xdr:nvSpPr>
      <xdr:spPr>
        <a:xfrm rot="3231643">
          <a:off x="3057525" y="3362325"/>
          <a:ext cx="9525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752475</xdr:colOff>
      <xdr:row>18</xdr:row>
      <xdr:rowOff>28575</xdr:rowOff>
    </xdr:from>
    <xdr:to>
      <xdr:col>2</xdr:col>
      <xdr:colOff>161925</xdr:colOff>
      <xdr:row>18</xdr:row>
      <xdr:rowOff>123825</xdr:rowOff>
    </xdr:to>
    <xdr:sp>
      <xdr:nvSpPr>
        <xdr:cNvPr id="11" name="AutoShape 24"/>
        <xdr:cNvSpPr>
          <a:spLocks/>
        </xdr:cNvSpPr>
      </xdr:nvSpPr>
      <xdr:spPr>
        <a:xfrm>
          <a:off x="2209800" y="3114675"/>
          <a:ext cx="171450" cy="952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38100</xdr:rowOff>
    </xdr:from>
    <xdr:to>
      <xdr:col>2</xdr:col>
      <xdr:colOff>190500</xdr:colOff>
      <xdr:row>16</xdr:row>
      <xdr:rowOff>66675</xdr:rowOff>
    </xdr:to>
    <xdr:sp>
      <xdr:nvSpPr>
        <xdr:cNvPr id="12" name="AutoShape 25"/>
        <xdr:cNvSpPr>
          <a:spLocks/>
        </xdr:cNvSpPr>
      </xdr:nvSpPr>
      <xdr:spPr>
        <a:xfrm rot="3669440">
          <a:off x="2314575" y="2609850"/>
          <a:ext cx="95250" cy="2000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104775</xdr:rowOff>
    </xdr:from>
    <xdr:to>
      <xdr:col>2</xdr:col>
      <xdr:colOff>276225</xdr:colOff>
      <xdr:row>20</xdr:row>
      <xdr:rowOff>133350</xdr:rowOff>
    </xdr:to>
    <xdr:sp>
      <xdr:nvSpPr>
        <xdr:cNvPr id="13" name="AutoShape 26"/>
        <xdr:cNvSpPr>
          <a:spLocks/>
        </xdr:cNvSpPr>
      </xdr:nvSpPr>
      <xdr:spPr>
        <a:xfrm rot="18284926">
          <a:off x="2400300" y="3362325"/>
          <a:ext cx="95250" cy="2000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152400</xdr:rowOff>
    </xdr:from>
    <xdr:to>
      <xdr:col>2</xdr:col>
      <xdr:colOff>695325</xdr:colOff>
      <xdr:row>22</xdr:row>
      <xdr:rowOff>47625</xdr:rowOff>
    </xdr:to>
    <xdr:sp>
      <xdr:nvSpPr>
        <xdr:cNvPr id="14" name="Rectangle 30"/>
        <xdr:cNvSpPr>
          <a:spLocks/>
        </xdr:cNvSpPr>
      </xdr:nvSpPr>
      <xdr:spPr>
        <a:xfrm>
          <a:off x="2571750" y="3581400"/>
          <a:ext cx="342900" cy="2381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152400</xdr:rowOff>
    </xdr:from>
    <xdr:to>
      <xdr:col>1</xdr:col>
      <xdr:colOff>390525</xdr:colOff>
      <xdr:row>22</xdr:row>
      <xdr:rowOff>47625</xdr:rowOff>
    </xdr:to>
    <xdr:sp>
      <xdr:nvSpPr>
        <xdr:cNvPr id="15" name="Rectangle 31"/>
        <xdr:cNvSpPr>
          <a:spLocks/>
        </xdr:cNvSpPr>
      </xdr:nvSpPr>
      <xdr:spPr>
        <a:xfrm>
          <a:off x="1457325" y="3581400"/>
          <a:ext cx="390525" cy="2381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666750</xdr:colOff>
      <xdr:row>20</xdr:row>
      <xdr:rowOff>152400</xdr:rowOff>
    </xdr:from>
    <xdr:to>
      <xdr:col>4</xdr:col>
      <xdr:colOff>76200</xdr:colOff>
      <xdr:row>22</xdr:row>
      <xdr:rowOff>47625</xdr:rowOff>
    </xdr:to>
    <xdr:sp>
      <xdr:nvSpPr>
        <xdr:cNvPr id="16" name="Rectangle 32"/>
        <xdr:cNvSpPr>
          <a:spLocks/>
        </xdr:cNvSpPr>
      </xdr:nvSpPr>
      <xdr:spPr>
        <a:xfrm>
          <a:off x="3648075" y="3581400"/>
          <a:ext cx="342900" cy="2381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133350</xdr:rowOff>
    </xdr:from>
    <xdr:to>
      <xdr:col>1</xdr:col>
      <xdr:colOff>123825</xdr:colOff>
      <xdr:row>19</xdr:row>
      <xdr:rowOff>28575</xdr:rowOff>
    </xdr:to>
    <xdr:sp>
      <xdr:nvSpPr>
        <xdr:cNvPr id="17" name="Rectangle 34"/>
        <xdr:cNvSpPr>
          <a:spLocks/>
        </xdr:cNvSpPr>
      </xdr:nvSpPr>
      <xdr:spPr>
        <a:xfrm>
          <a:off x="1457325" y="3048000"/>
          <a:ext cx="123825" cy="2381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152400</xdr:rowOff>
    </xdr:from>
    <xdr:to>
      <xdr:col>1</xdr:col>
      <xdr:colOff>123825</xdr:colOff>
      <xdr:row>16</xdr:row>
      <xdr:rowOff>47625</xdr:rowOff>
    </xdr:to>
    <xdr:sp>
      <xdr:nvSpPr>
        <xdr:cNvPr id="18" name="Rectangle 35"/>
        <xdr:cNvSpPr>
          <a:spLocks/>
        </xdr:cNvSpPr>
      </xdr:nvSpPr>
      <xdr:spPr>
        <a:xfrm>
          <a:off x="1457325" y="2552700"/>
          <a:ext cx="123825" cy="2381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923925</xdr:colOff>
      <xdr:row>13</xdr:row>
      <xdr:rowOff>0</xdr:rowOff>
    </xdr:from>
    <xdr:to>
      <xdr:col>4</xdr:col>
      <xdr:colOff>571500</xdr:colOff>
      <xdr:row>14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3905250" y="2228850"/>
          <a:ext cx="5810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Nº HEX.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590550</xdr:colOff>
      <xdr:row>18</xdr:row>
      <xdr:rowOff>0</xdr:rowOff>
    </xdr:to>
    <xdr:sp>
      <xdr:nvSpPr>
        <xdr:cNvPr id="20" name="Rectangle 39"/>
        <xdr:cNvSpPr>
          <a:spLocks/>
        </xdr:cNvSpPr>
      </xdr:nvSpPr>
      <xdr:spPr>
        <a:xfrm>
          <a:off x="5448300" y="2914650"/>
          <a:ext cx="5810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Nº HEX.</a:t>
          </a:r>
        </a:p>
      </xdr:txBody>
    </xdr:sp>
    <xdr:clientData/>
  </xdr:twoCellAnchor>
  <xdr:twoCellAnchor>
    <xdr:from>
      <xdr:col>6</xdr:col>
      <xdr:colOff>752475</xdr:colOff>
      <xdr:row>17</xdr:row>
      <xdr:rowOff>123825</xdr:rowOff>
    </xdr:from>
    <xdr:to>
      <xdr:col>8</xdr:col>
      <xdr:colOff>114300</xdr:colOff>
      <xdr:row>22</xdr:row>
      <xdr:rowOff>47625</xdr:rowOff>
    </xdr:to>
    <xdr:sp macro="[0]!AEREA">
      <xdr:nvSpPr>
        <xdr:cNvPr id="21" name="AutoShape 40"/>
        <xdr:cNvSpPr>
          <a:spLocks/>
        </xdr:cNvSpPr>
      </xdr:nvSpPr>
      <xdr:spPr>
        <a:xfrm rot="1812289">
          <a:off x="6191250" y="3038475"/>
          <a:ext cx="942975" cy="781050"/>
        </a:xfrm>
        <a:prstGeom prst="hexagon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PINCHAR
SOBRE EL
    HEX</a:t>
          </a:r>
        </a:p>
      </xdr:txBody>
    </xdr:sp>
    <xdr:clientData/>
  </xdr:twoCellAnchor>
  <xdr:twoCellAnchor>
    <xdr:from>
      <xdr:col>7</xdr:col>
      <xdr:colOff>95250</xdr:colOff>
      <xdr:row>16</xdr:row>
      <xdr:rowOff>161925</xdr:rowOff>
    </xdr:from>
    <xdr:to>
      <xdr:col>7</xdr:col>
      <xdr:colOff>190500</xdr:colOff>
      <xdr:row>18</xdr:row>
      <xdr:rowOff>19050</xdr:rowOff>
    </xdr:to>
    <xdr:sp>
      <xdr:nvSpPr>
        <xdr:cNvPr id="22" name="AutoShape 41"/>
        <xdr:cNvSpPr>
          <a:spLocks/>
        </xdr:cNvSpPr>
      </xdr:nvSpPr>
      <xdr:spPr>
        <a:xfrm rot="3669440">
          <a:off x="6296025" y="2905125"/>
          <a:ext cx="95250" cy="2000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752475</xdr:colOff>
      <xdr:row>12</xdr:row>
      <xdr:rowOff>0</xdr:rowOff>
    </xdr:from>
    <xdr:to>
      <xdr:col>7</xdr:col>
      <xdr:colOff>514350</xdr:colOff>
      <xdr:row>13</xdr:row>
      <xdr:rowOff>28575</xdr:rowOff>
    </xdr:to>
    <xdr:sp>
      <xdr:nvSpPr>
        <xdr:cNvPr id="23" name="Rectangle 50"/>
        <xdr:cNvSpPr>
          <a:spLocks/>
        </xdr:cNvSpPr>
      </xdr:nvSpPr>
      <xdr:spPr>
        <a:xfrm>
          <a:off x="5429250" y="2057400"/>
          <a:ext cx="128587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Nº HEX. MOV.AEREO</a:t>
          </a:r>
        </a:p>
      </xdr:txBody>
    </xdr:sp>
    <xdr:clientData/>
  </xdr:twoCellAnchor>
  <xdr:twoCellAnchor>
    <xdr:from>
      <xdr:col>5</xdr:col>
      <xdr:colOff>752475</xdr:colOff>
      <xdr:row>14</xdr:row>
      <xdr:rowOff>0</xdr:rowOff>
    </xdr:from>
    <xdr:to>
      <xdr:col>7</xdr:col>
      <xdr:colOff>514350</xdr:colOff>
      <xdr:row>15</xdr:row>
      <xdr:rowOff>28575</xdr:rowOff>
    </xdr:to>
    <xdr:sp>
      <xdr:nvSpPr>
        <xdr:cNvPr id="24" name="Rectangle 52"/>
        <xdr:cNvSpPr>
          <a:spLocks/>
        </xdr:cNvSpPr>
      </xdr:nvSpPr>
      <xdr:spPr>
        <a:xfrm>
          <a:off x="5429250" y="2400300"/>
          <a:ext cx="128587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Nº HEX. A MOVER
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581025</xdr:colOff>
      <xdr:row>18</xdr:row>
      <xdr:rowOff>0</xdr:rowOff>
    </xdr:to>
    <xdr:sp>
      <xdr:nvSpPr>
        <xdr:cNvPr id="25" name="Rectangle 53"/>
        <xdr:cNvSpPr>
          <a:spLocks/>
        </xdr:cNvSpPr>
      </xdr:nvSpPr>
      <xdr:spPr>
        <a:xfrm>
          <a:off x="7019925" y="2914650"/>
          <a:ext cx="5810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Nº HEX.</a:t>
          </a:r>
        </a:p>
      </xdr:txBody>
    </xdr:sp>
    <xdr:clientData/>
  </xdr:twoCellAnchor>
  <xdr:twoCellAnchor>
    <xdr:from>
      <xdr:col>7</xdr:col>
      <xdr:colOff>733425</xdr:colOff>
      <xdr:row>17</xdr:row>
      <xdr:rowOff>9525</xdr:rowOff>
    </xdr:from>
    <xdr:to>
      <xdr:col>8</xdr:col>
      <xdr:colOff>9525</xdr:colOff>
      <xdr:row>18</xdr:row>
      <xdr:rowOff>28575</xdr:rowOff>
    </xdr:to>
    <xdr:sp>
      <xdr:nvSpPr>
        <xdr:cNvPr id="26" name="AutoShape 54"/>
        <xdr:cNvSpPr>
          <a:spLocks/>
        </xdr:cNvSpPr>
      </xdr:nvSpPr>
      <xdr:spPr>
        <a:xfrm rot="18709209">
          <a:off x="6934200" y="2924175"/>
          <a:ext cx="9525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752475</xdr:colOff>
      <xdr:row>17</xdr:row>
      <xdr:rowOff>0</xdr:rowOff>
    </xdr:from>
    <xdr:to>
      <xdr:col>6</xdr:col>
      <xdr:colOff>571500</xdr:colOff>
      <xdr:row>18</xdr:row>
      <xdr:rowOff>0</xdr:rowOff>
    </xdr:to>
    <xdr:sp>
      <xdr:nvSpPr>
        <xdr:cNvPr id="27" name="Rectangle 55"/>
        <xdr:cNvSpPr>
          <a:spLocks/>
        </xdr:cNvSpPr>
      </xdr:nvSpPr>
      <xdr:spPr>
        <a:xfrm>
          <a:off x="5429250" y="2914650"/>
          <a:ext cx="5810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Nº HEX.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428625</xdr:colOff>
      <xdr:row>7</xdr:row>
      <xdr:rowOff>85725</xdr:rowOff>
    </xdr:to>
    <xdr:pic>
      <xdr:nvPicPr>
        <xdr:cNvPr id="2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57375" cy="124777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114300</xdr:rowOff>
    </xdr:from>
    <xdr:to>
      <xdr:col>2</xdr:col>
      <xdr:colOff>733425</xdr:colOff>
      <xdr:row>7</xdr:row>
      <xdr:rowOff>66675</xdr:rowOff>
    </xdr:to>
    <xdr:pic macro="[0]!infil_dado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2865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104775</xdr:rowOff>
    </xdr:from>
    <xdr:to>
      <xdr:col>2</xdr:col>
      <xdr:colOff>733425</xdr:colOff>
      <xdr:row>15</xdr:row>
      <xdr:rowOff>57150</xdr:rowOff>
    </xdr:to>
    <xdr:pic macro="[0]!DADO_ATAC_ASW"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097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104775</xdr:rowOff>
    </xdr:from>
    <xdr:to>
      <xdr:col>2</xdr:col>
      <xdr:colOff>733425</xdr:colOff>
      <xdr:row>22</xdr:row>
      <xdr:rowOff>28575</xdr:rowOff>
    </xdr:to>
    <xdr:pic macro="[0]!SEGUIMIENTO1"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2289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723900</xdr:colOff>
      <xdr:row>6</xdr:row>
      <xdr:rowOff>19050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47625" y="28575"/>
          <a:ext cx="1924050" cy="10382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142875</xdr:rowOff>
    </xdr:from>
    <xdr:to>
      <xdr:col>4</xdr:col>
      <xdr:colOff>180975</xdr:colOff>
      <xdr:row>5</xdr:row>
      <xdr:rowOff>133350</xdr:rowOff>
    </xdr:to>
    <xdr:pic macro="[0]!COMBATE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3143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3</xdr:row>
      <xdr:rowOff>76200</xdr:rowOff>
    </xdr:from>
    <xdr:to>
      <xdr:col>7</xdr:col>
      <xdr:colOff>0</xdr:colOff>
      <xdr:row>7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4086225" y="590550"/>
          <a:ext cx="228600" cy="781050"/>
        </a:xfrm>
        <a:prstGeom prst="rightBrac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180975</xdr:rowOff>
    </xdr:from>
    <xdr:to>
      <xdr:col>14</xdr:col>
      <xdr:colOff>333375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019675" y="866775"/>
          <a:ext cx="2600325" cy="209550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RESULTADO DADO MODIFICADO</a:t>
          </a:r>
        </a:p>
      </xdr:txBody>
    </xdr:sp>
    <xdr:clientData/>
  </xdr:twoCellAnchor>
  <xdr:twoCellAnchor editAs="oneCell">
    <xdr:from>
      <xdr:col>17</xdr:col>
      <xdr:colOff>133350</xdr:colOff>
      <xdr:row>11</xdr:row>
      <xdr:rowOff>47625</xdr:rowOff>
    </xdr:from>
    <xdr:to>
      <xdr:col>17</xdr:col>
      <xdr:colOff>361950</xdr:colOff>
      <xdr:row>12</xdr:row>
      <xdr:rowOff>19050</xdr:rowOff>
    </xdr:to>
    <xdr:pic macro="[0]!MANIOBRA"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2047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19</xdr:row>
      <xdr:rowOff>95250</xdr:rowOff>
    </xdr:from>
    <xdr:to>
      <xdr:col>14</xdr:col>
      <xdr:colOff>352425</xdr:colOff>
      <xdr:row>21</xdr:row>
      <xdr:rowOff>66675</xdr:rowOff>
    </xdr:to>
    <xdr:pic macro="[0]!EVASION"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5528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571500</xdr:colOff>
      <xdr:row>7</xdr:row>
      <xdr:rowOff>142875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933575" cy="1371600"/>
        </a:xfrm>
        <a:prstGeom prst="rect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>
    <xdr:from>
      <xdr:col>30</xdr:col>
      <xdr:colOff>581025</xdr:colOff>
      <xdr:row>8</xdr:row>
      <xdr:rowOff>38100</xdr:rowOff>
    </xdr:from>
    <xdr:to>
      <xdr:col>33</xdr:col>
      <xdr:colOff>142875</xdr:colOff>
      <xdr:row>11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18230850" y="1495425"/>
          <a:ext cx="1847850" cy="6477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No  Borrar</a:t>
          </a:r>
        </a:p>
      </xdr:txBody>
    </xdr:sp>
    <xdr:clientData/>
  </xdr:twoCellAnchor>
  <xdr:twoCellAnchor>
    <xdr:from>
      <xdr:col>35</xdr:col>
      <xdr:colOff>752475</xdr:colOff>
      <xdr:row>23</xdr:row>
      <xdr:rowOff>114300</xdr:rowOff>
    </xdr:from>
    <xdr:to>
      <xdr:col>38</xdr:col>
      <xdr:colOff>314325</xdr:colOff>
      <xdr:row>27</xdr:row>
      <xdr:rowOff>85725</xdr:rowOff>
    </xdr:to>
    <xdr:sp>
      <xdr:nvSpPr>
        <xdr:cNvPr id="8" name="AutoShape 23"/>
        <xdr:cNvSpPr>
          <a:spLocks/>
        </xdr:cNvSpPr>
      </xdr:nvSpPr>
      <xdr:spPr>
        <a:xfrm>
          <a:off x="22212300" y="4276725"/>
          <a:ext cx="18478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No  Borrar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104775</xdr:rowOff>
    </xdr:from>
    <xdr:to>
      <xdr:col>2</xdr:col>
      <xdr:colOff>733425</xdr:colOff>
      <xdr:row>9</xdr:row>
      <xdr:rowOff>57150</xdr:rowOff>
    </xdr:to>
    <xdr:pic macro="[0]!SEGUIMIENTO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96202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1</xdr:col>
      <xdr:colOff>9525</xdr:colOff>
      <xdr:row>6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724025" cy="1057275"/>
        </a:xfrm>
        <a:prstGeom prst="rect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6</xdr:col>
      <xdr:colOff>142875</xdr:colOff>
      <xdr:row>6</xdr:row>
      <xdr:rowOff>180975</xdr:rowOff>
    </xdr:to>
    <xdr:sp>
      <xdr:nvSpPr>
        <xdr:cNvPr id="1" name="Rectangle 4"/>
        <xdr:cNvSpPr>
          <a:spLocks/>
        </xdr:cNvSpPr>
      </xdr:nvSpPr>
      <xdr:spPr>
        <a:xfrm>
          <a:off x="4124325" y="781050"/>
          <a:ext cx="142875" cy="4762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1</xdr:col>
      <xdr:colOff>714375</xdr:colOff>
      <xdr:row>1</xdr:row>
      <xdr:rowOff>142875</xdr:rowOff>
    </xdr:from>
    <xdr:to>
      <xdr:col>3</xdr:col>
      <xdr:colOff>19050</xdr:colOff>
      <xdr:row>5</xdr:row>
      <xdr:rowOff>133350</xdr:rowOff>
    </xdr:to>
    <xdr:pic macro="[0]!COMBATE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143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3</xdr:row>
      <xdr:rowOff>76200</xdr:rowOff>
    </xdr:from>
    <xdr:to>
      <xdr:col>6</xdr:col>
      <xdr:colOff>104775</xdr:colOff>
      <xdr:row>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4124325" y="590550"/>
          <a:ext cx="104775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9525</xdr:rowOff>
    </xdr:from>
    <xdr:to>
      <xdr:col>13</xdr:col>
      <xdr:colOff>381000</xdr:colOff>
      <xdr:row>6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4572000" y="695325"/>
          <a:ext cx="2600325" cy="4762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
RESULTADO DADO MODIFICADO</a:t>
          </a:r>
        </a:p>
      </xdr:txBody>
    </xdr:sp>
    <xdr:clientData/>
  </xdr:twoCellAnchor>
  <xdr:twoCellAnchor>
    <xdr:from>
      <xdr:col>1</xdr:col>
      <xdr:colOff>28575</xdr:colOff>
      <xdr:row>4</xdr:row>
      <xdr:rowOff>95250</xdr:rowOff>
    </xdr:from>
    <xdr:to>
      <xdr:col>1</xdr:col>
      <xdr:colOff>171450</xdr:colOff>
      <xdr:row>6</xdr:row>
      <xdr:rowOff>180975</xdr:rowOff>
    </xdr:to>
    <xdr:sp>
      <xdr:nvSpPr>
        <xdr:cNvPr id="5" name="Rectangle 6"/>
        <xdr:cNvSpPr>
          <a:spLocks/>
        </xdr:cNvSpPr>
      </xdr:nvSpPr>
      <xdr:spPr>
        <a:xfrm>
          <a:off x="1600200" y="781050"/>
          <a:ext cx="142875" cy="4762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1</xdr:col>
      <xdr:colOff>304800</xdr:colOff>
      <xdr:row>10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1571625" y="781050"/>
          <a:ext cx="304800" cy="10572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171450</xdr:colOff>
      <xdr:row>6</xdr:row>
      <xdr:rowOff>152400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1714500" cy="1190625"/>
        </a:xfrm>
        <a:prstGeom prst="rect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19050</xdr:rowOff>
    </xdr:from>
    <xdr:to>
      <xdr:col>5</xdr:col>
      <xdr:colOff>171450</xdr:colOff>
      <xdr:row>12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097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27</xdr:col>
      <xdr:colOff>171450</xdr:colOff>
      <xdr:row>12</xdr:row>
      <xdr:rowOff>161925</xdr:rowOff>
    </xdr:from>
    <xdr:to>
      <xdr:col>36</xdr:col>
      <xdr:colOff>85725</xdr:colOff>
      <xdr:row>16</xdr:row>
      <xdr:rowOff>47625</xdr:rowOff>
    </xdr:to>
    <xdr:sp>
      <xdr:nvSpPr>
        <xdr:cNvPr id="2" name="AutoShape 13"/>
        <xdr:cNvSpPr>
          <a:spLocks/>
        </xdr:cNvSpPr>
      </xdr:nvSpPr>
      <xdr:spPr>
        <a:xfrm>
          <a:off x="5105400" y="2324100"/>
          <a:ext cx="15430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latin typeface="Impact"/>
              <a:cs typeface="Impact"/>
            </a:rPr>
            <a:t>Mapa no habilitado 
para juego. Solo 
simple marcador</a:t>
          </a:r>
        </a:p>
      </xdr:txBody>
    </xdr:sp>
    <xdr:clientData/>
  </xdr:twoCellAnchor>
  <xdr:twoCellAnchor editAs="oneCell">
    <xdr:from>
      <xdr:col>28</xdr:col>
      <xdr:colOff>9525</xdr:colOff>
      <xdr:row>1</xdr:row>
      <xdr:rowOff>9525</xdr:rowOff>
    </xdr:from>
    <xdr:to>
      <xdr:col>28</xdr:col>
      <xdr:colOff>180975</xdr:colOff>
      <xdr:row>2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1"/>
  <sheetViews>
    <sheetView workbookViewId="0" topLeftCell="A1">
      <selection activeCell="F15" sqref="F15"/>
    </sheetView>
  </sheetViews>
  <sheetFormatPr defaultColWidth="9.140625" defaultRowHeight="13.5"/>
  <cols>
    <col min="1" max="10" width="11.421875" style="73" customWidth="1"/>
    <col min="11" max="11" width="16.8515625" style="73" customWidth="1"/>
    <col min="12" max="12" width="8.00390625" style="73" customWidth="1"/>
    <col min="13" max="16384" width="11.421875" style="73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</sheetData>
  <sheetProtection password="CFB1" sheet="1" objects="1" scenarios="1"/>
  <printOptions/>
  <pageMargins left="0.75" right="0.75" top="1" bottom="1" header="0" footer="0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L26"/>
  <sheetViews>
    <sheetView workbookViewId="0" topLeftCell="B1">
      <selection activeCell="E4" sqref="E4"/>
    </sheetView>
  </sheetViews>
  <sheetFormatPr defaultColWidth="9.140625" defaultRowHeight="13.5"/>
  <cols>
    <col min="1" max="1" width="21.8515625" style="1" customWidth="1"/>
    <col min="2" max="3" width="11.421875" style="1" customWidth="1"/>
    <col min="4" max="4" width="14.00390625" style="2" customWidth="1"/>
    <col min="5" max="7" width="11.421875" style="1" customWidth="1"/>
    <col min="8" max="8" width="12.28125" style="1" customWidth="1"/>
    <col min="9" max="16384" width="11.421875" style="1" customWidth="1"/>
  </cols>
  <sheetData>
    <row r="1" ht="13.5"/>
    <row r="2" spans="3:10" ht="13.5">
      <c r="C2" s="103" t="s">
        <v>13</v>
      </c>
      <c r="D2" s="103"/>
      <c r="F2" s="103" t="s">
        <v>0</v>
      </c>
      <c r="G2" s="103"/>
      <c r="H2" s="8" t="s">
        <v>1</v>
      </c>
      <c r="I2" s="9" t="s">
        <v>5</v>
      </c>
      <c r="J2" s="13" t="s">
        <v>7</v>
      </c>
    </row>
    <row r="3" spans="9:10" ht="13.5">
      <c r="I3" s="28">
        <f>ROUND(SUM(I4:I7),0)</f>
        <v>3</v>
      </c>
      <c r="J3" s="13" t="s">
        <v>6</v>
      </c>
    </row>
    <row r="4" spans="4:10" ht="13.5">
      <c r="D4" s="4">
        <f>IF(C$6&lt;1/3,"hacia aquí","")</f>
      </c>
      <c r="E4" s="77">
        <f ca="1">ROUND((RAND()*5)+1,0)</f>
        <v>4</v>
      </c>
      <c r="F4" s="7"/>
      <c r="G4" s="11">
        <v>2</v>
      </c>
      <c r="H4" s="12" t="s">
        <v>3</v>
      </c>
      <c r="I4" s="10">
        <f>IF(G4="","",+G4+1)</f>
        <v>3</v>
      </c>
      <c r="J4" s="14" t="str">
        <f>IF(G4="","",IF(I$3=0,"BUENA",IF(I$3=1,"BUENA",IF(I$3=2,"BUENA",IF(I$3=3,"NIEBLA",IF(I$3=4,"NIEBLA",IF(I$3=5,"MALA",IF(I$3=6,"MALA","TORMENTA"))))))))</f>
        <v>NIEBLA</v>
      </c>
    </row>
    <row r="5" spans="3:10" ht="13.5">
      <c r="C5" s="1">
        <f ca="1">RAND()</f>
        <v>0.14333686239747667</v>
      </c>
      <c r="D5" s="3"/>
      <c r="F5" s="7">
        <v>7</v>
      </c>
      <c r="G5" s="11"/>
      <c r="H5" s="12" t="s">
        <v>4</v>
      </c>
      <c r="I5" s="10">
        <f>IF(G5="","",+G5-1)</f>
      </c>
      <c r="J5" s="14">
        <f>IF(G5="","",IF(I$3=0,"BUENA",IF(I$3=1,"BUENA",IF(I$3=2,"BUENA",IF(I$3=3,"NIEBLA",IF(I$3=4,"NIEBLA",IF(I$3=5,"MALA",IF(I$3=6,"MALA","TORMENTA"))))))))</f>
      </c>
    </row>
    <row r="6" spans="3:10" ht="13.5">
      <c r="C6" s="1">
        <v>0.8919786096978908</v>
      </c>
      <c r="D6" s="4">
        <f>IF(C$6&gt;1/3,IF(C$6&lt;2/3,"hacia aquí",""),"")</f>
      </c>
      <c r="F6" s="7"/>
      <c r="G6" s="11"/>
      <c r="H6" s="12" t="s">
        <v>3</v>
      </c>
      <c r="I6" s="10">
        <f>IF(G6="","",+G6+1)</f>
      </c>
      <c r="J6" s="14">
        <f>IF(G6="","",IF(I$3=0,"BUENA",IF(I$3=1,"BUENA",IF(I$3=2,"BUENA",IF(I$3=3,"NIEBLA",IF(I$3=4,"NIEBLA",IF(I$3=5,"MALA",IF(I$3=6,"MALA","TORMENTA"))))))))</f>
      </c>
    </row>
    <row r="7" spans="4:10" ht="13.5">
      <c r="D7" s="3"/>
      <c r="F7" s="7"/>
      <c r="G7" s="11"/>
      <c r="H7" s="12" t="s">
        <v>2</v>
      </c>
      <c r="I7" s="10">
        <f>IF(G7="","",+G7+2)</f>
      </c>
      <c r="J7" s="14">
        <f>IF(G7="","",IF(I$3=0,"BUENA",IF(I$3=1,"BUENA",IF(I$3=2,"BUENA",IF(I$3=3,"NIEBLA",IF(I$3=4,"NIEBLA",IF(I$3=5,"MALA",IF(I$3=6,"MALA","TORMENTA"))))))))</f>
      </c>
    </row>
    <row r="8" spans="4:6" ht="13.5">
      <c r="D8" s="4" t="str">
        <f>IF(C$6&gt;2/3,"hacia aquí","")</f>
        <v>hacia aquí</v>
      </c>
      <c r="F8" s="7"/>
    </row>
    <row r="9" ht="13.5"/>
    <row r="10" ht="13.5"/>
    <row r="11" spans="7:10" ht="13.5">
      <c r="G11" s="103" t="s">
        <v>10</v>
      </c>
      <c r="H11" s="103"/>
      <c r="I11" s="103"/>
      <c r="J11" s="103"/>
    </row>
    <row r="12" ht="13.5"/>
    <row r="13" spans="7:10" ht="13.5">
      <c r="G13" s="19"/>
      <c r="H13" s="65">
        <v>10</v>
      </c>
      <c r="I13" s="21" t="s">
        <v>9</v>
      </c>
      <c r="J13" s="20"/>
    </row>
    <row r="14" spans="3:6" ht="13.5">
      <c r="C14" s="103" t="s">
        <v>8</v>
      </c>
      <c r="D14" s="103"/>
      <c r="E14" s="66">
        <f ca="1">ROUND((RAND()*2),0)</f>
        <v>1</v>
      </c>
      <c r="F14" s="6"/>
    </row>
    <row r="15" spans="7:12" ht="13.5">
      <c r="G15" s="19"/>
      <c r="H15" s="66">
        <v>9</v>
      </c>
      <c r="J15" s="22">
        <f>IF(L15&gt;H13,H13,L15)</f>
        <v>4</v>
      </c>
      <c r="L15" s="22">
        <f ca="1">ROUND((+H13*RAND())+2.5,0)</f>
        <v>4</v>
      </c>
    </row>
    <row r="16" spans="2:8" ht="13.5">
      <c r="B16" s="4">
        <f>IF($C$18=6,"POR AQUÍ","")</f>
      </c>
      <c r="D16" s="4">
        <f>IF($C$18=1,"POR AQUÍ","")</f>
      </c>
      <c r="F16" s="5"/>
      <c r="H16" s="15">
        <f ca="1">ROUND((RAND()*5)+1,0)</f>
        <v>5</v>
      </c>
    </row>
    <row r="17" spans="3:9" ht="13.5">
      <c r="C17" s="15">
        <f ca="1">ROUND((RAND()*5)+1,0)</f>
        <v>4</v>
      </c>
      <c r="D17" s="3"/>
      <c r="F17" s="5"/>
      <c r="G17" s="4">
        <f>IF(H17&lt;=3,"POR AQUÍ","")</f>
      </c>
      <c r="H17" s="76">
        <v>4</v>
      </c>
      <c r="I17" s="4" t="str">
        <f>IF(H17&gt;3,"POR AQUÍ","")</f>
        <v>POR AQUÍ</v>
      </c>
    </row>
    <row r="18" spans="3:9" ht="13.5">
      <c r="C18" s="18">
        <v>5</v>
      </c>
      <c r="D18" s="16"/>
      <c r="F18" s="5"/>
      <c r="G18" s="66">
        <f ca="1">IF(G17="","",ROUND((RAND()+1),0))</f>
      </c>
      <c r="I18" s="66">
        <f ca="1">IF(I17="","",ROUND((RAND()+1),0))</f>
        <v>2</v>
      </c>
    </row>
    <row r="19" spans="2:6" ht="13.5">
      <c r="B19" s="4" t="str">
        <f>IF($C$18=5,"POR AQUÍ","")</f>
        <v>POR AQUÍ</v>
      </c>
      <c r="D19" s="4">
        <f>IF($C$18=2,"POR AQUÍ","")</f>
      </c>
      <c r="F19" s="5"/>
    </row>
    <row r="20" spans="4:6" ht="13.5">
      <c r="D20" s="1"/>
      <c r="F20" s="5"/>
    </row>
    <row r="21" ht="13.5">
      <c r="F21" s="5"/>
    </row>
    <row r="22" spans="2:6" ht="13.5">
      <c r="B22" s="110">
        <f>IF($C$18=4,"POR AQUÍ","")</f>
      </c>
      <c r="C22" s="110"/>
      <c r="D22" s="17">
        <f>IF($C$18=3,"POR AQUÍ","")</f>
      </c>
      <c r="F22" s="5"/>
    </row>
    <row r="23" ht="14.25" thickBot="1"/>
    <row r="24" spans="3:10" ht="14.25" thickBot="1">
      <c r="C24" s="103" t="s">
        <v>14</v>
      </c>
      <c r="D24" s="103"/>
      <c r="G24" s="107" t="s">
        <v>12</v>
      </c>
      <c r="H24" s="108"/>
      <c r="I24" s="108"/>
      <c r="J24" s="109"/>
    </row>
    <row r="25" spans="7:10" ht="14.25" thickBot="1">
      <c r="G25" s="104" t="s">
        <v>11</v>
      </c>
      <c r="H25" s="105"/>
      <c r="I25" s="105"/>
      <c r="J25" s="106"/>
    </row>
    <row r="26" spans="3:4" ht="13.5">
      <c r="C26" s="103" t="s">
        <v>73</v>
      </c>
      <c r="D26" s="103"/>
    </row>
  </sheetData>
  <mergeCells count="9">
    <mergeCell ref="C2:D2"/>
    <mergeCell ref="F2:G2"/>
    <mergeCell ref="C14:D14"/>
    <mergeCell ref="B22:C22"/>
    <mergeCell ref="G11:J11"/>
    <mergeCell ref="C26:D26"/>
    <mergeCell ref="G25:J25"/>
    <mergeCell ref="C24:D24"/>
    <mergeCell ref="G24:J24"/>
  </mergeCells>
  <printOptions/>
  <pageMargins left="0.75" right="0.75" top="1" bottom="1" header="0" footer="0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I21"/>
  <sheetViews>
    <sheetView workbookViewId="0" topLeftCell="A1">
      <selection activeCell="B18" sqref="B18"/>
    </sheetView>
  </sheetViews>
  <sheetFormatPr defaultColWidth="9.140625" defaultRowHeight="13.5"/>
  <cols>
    <col min="1" max="1" width="18.7109375" style="23" customWidth="1"/>
    <col min="2" max="8" width="11.421875" style="23" customWidth="1"/>
    <col min="9" max="9" width="20.8515625" style="23" customWidth="1"/>
    <col min="10" max="16384" width="11.421875" style="23" customWidth="1"/>
  </cols>
  <sheetData>
    <row r="1" ht="13.5">
      <c r="B1" s="24">
        <f ca="1">ROUND((RAND()*5)+1,0)</f>
        <v>4</v>
      </c>
    </row>
    <row r="2" spans="2:9" ht="13.5">
      <c r="B2" s="24"/>
      <c r="I2" s="64"/>
    </row>
    <row r="3" spans="3:8" ht="13.5">
      <c r="C3" s="103" t="s">
        <v>15</v>
      </c>
      <c r="D3" s="103"/>
      <c r="E3" s="103"/>
      <c r="F3" s="103"/>
      <c r="G3" s="8" t="s">
        <v>1</v>
      </c>
      <c r="H3" s="9" t="s">
        <v>5</v>
      </c>
    </row>
    <row r="4" spans="5:7" ht="13.5">
      <c r="E4" s="1"/>
      <c r="F4" s="1"/>
      <c r="G4" s="1"/>
    </row>
    <row r="5" spans="5:9" ht="13.5">
      <c r="E5" s="7">
        <f ca="1">ROUND((RAND()*5)+1,0)</f>
        <v>5</v>
      </c>
      <c r="F5" s="11">
        <v>-1</v>
      </c>
      <c r="G5" s="12"/>
      <c r="H5" s="10"/>
      <c r="I5" s="14" t="s">
        <v>5</v>
      </c>
    </row>
    <row r="6" spans="4:9" ht="15">
      <c r="D6" s="25">
        <v>6</v>
      </c>
      <c r="E6" s="7">
        <f ca="1">ROUND((RAND()*5)+1,0)</f>
        <v>3</v>
      </c>
      <c r="F6" s="11">
        <v>-1</v>
      </c>
      <c r="G6" s="12"/>
      <c r="H6" s="27">
        <f>ROUND(SUM(G5:G7)+D6,0)</f>
        <v>6</v>
      </c>
      <c r="I6" s="26" t="str">
        <f>IF(H$6=1,"NO INFILTRC.",IF(H$6=2,"NO INFILTRC.",IF(H$6=3,"NO INFILTRC.",IF(H$6=4,"COMBT.ESCOLTA",IF(H$6=5,"COMBT.ESCOLTA",IF(H$6=6,"COMBT.ESCOLTA",IF(H$6=7,"INFILTRACIÓN","INFILTRACIÓN")))))))</f>
        <v>COMBT.ESCOLTA</v>
      </c>
    </row>
    <row r="7" spans="5:8" ht="13.5">
      <c r="E7" s="7"/>
      <c r="F7" s="11">
        <v>2</v>
      </c>
      <c r="G7" s="12"/>
      <c r="H7" s="10"/>
    </row>
    <row r="8" ht="13.5">
      <c r="H8" s="23">
        <v>-2</v>
      </c>
    </row>
    <row r="9" ht="13.5"/>
    <row r="11" spans="2:8" ht="13.5">
      <c r="B11" s="78">
        <f ca="1">ROUND((RAND()*10)+1,0)</f>
        <v>10</v>
      </c>
      <c r="C11" s="103" t="s">
        <v>21</v>
      </c>
      <c r="D11" s="103"/>
      <c r="E11" s="103"/>
      <c r="F11" s="103"/>
      <c r="G11" s="8" t="s">
        <v>1</v>
      </c>
      <c r="H11" s="9" t="s">
        <v>5</v>
      </c>
    </row>
    <row r="12" spans="5:7" ht="13.5">
      <c r="E12" s="1"/>
      <c r="F12" s="1"/>
      <c r="G12" s="1"/>
    </row>
    <row r="13" spans="5:9" ht="13.5">
      <c r="E13" s="7">
        <v>-1</v>
      </c>
      <c r="F13" s="11">
        <v>-1</v>
      </c>
      <c r="G13" s="12"/>
      <c r="H13" s="10"/>
      <c r="I13" s="14" t="s">
        <v>5</v>
      </c>
    </row>
    <row r="14" spans="4:9" ht="15">
      <c r="D14" s="25">
        <v>9</v>
      </c>
      <c r="E14" s="7">
        <v>-1</v>
      </c>
      <c r="F14" s="11"/>
      <c r="G14" s="12"/>
      <c r="H14" s="27">
        <f>ROUND(SUM(G13:G15)+D14,0)</f>
        <v>9</v>
      </c>
      <c r="I14" s="111" t="str">
        <f>IF(H$14=1,"SUB HUNDIDO",IF(H$14=2,"SUB +1 DAÑO",IF(H$14=3,"SUB +1 DAÑO",IF(H$14=4,"PERSECUCIÓN  VOLVER A TIRAR",IF(H$14=5,"PERSECUCIÓN  VOLVER A TIRAR",IF(H$14=6,"PERSECUCIÓN  VOLVER A TIRAR",IF(H$14=7,"SUB.ESCAPA","SUB.ESCAPA")))))))</f>
        <v>SUB.ESCAPA</v>
      </c>
    </row>
    <row r="15" spans="5:9" ht="13.5">
      <c r="E15" s="7"/>
      <c r="F15" s="11"/>
      <c r="G15" s="12"/>
      <c r="H15" s="10"/>
      <c r="I15" s="111"/>
    </row>
    <row r="16" ht="13.5"/>
    <row r="18" spans="2:8" ht="13.5">
      <c r="B18" s="78">
        <f ca="1">ROUND((RAND()*5)+1,0)</f>
        <v>4</v>
      </c>
      <c r="C18" s="103" t="s">
        <v>16</v>
      </c>
      <c r="D18" s="103"/>
      <c r="E18" s="103"/>
      <c r="F18" s="103"/>
      <c r="G18" s="8" t="s">
        <v>1</v>
      </c>
      <c r="H18" s="9" t="s">
        <v>5</v>
      </c>
    </row>
    <row r="19" spans="5:9" ht="13.5">
      <c r="E19" s="1"/>
      <c r="F19" s="1"/>
      <c r="G19" s="1"/>
      <c r="I19" s="14" t="s">
        <v>5</v>
      </c>
    </row>
    <row r="20" spans="5:9" ht="15.75" customHeight="1">
      <c r="E20" s="7">
        <v>-2</v>
      </c>
      <c r="F20" s="11">
        <v>-1</v>
      </c>
      <c r="G20" s="12">
        <v>-1</v>
      </c>
      <c r="H20" s="10"/>
      <c r="I20" s="111" t="str">
        <f>IF(H21&lt;0,"PIERDE  EL      CONTACTO",IF(H21=1,"PIERDE EL       CONTACTO",IF(H21=2,"PIERDE EL       CONTACTO",IF(H21=3,"PIERDE EL       CONTACTO",IF(H21=4,"MANTIENE EL CONTACTO",IF(H21=5,"MANTIENE EL CONTACTO","MANTIENE EL CONTACTO"))))))</f>
        <v>PIERDE EL       CONTACTO</v>
      </c>
    </row>
    <row r="21" spans="4:9" ht="15.75" customHeight="1">
      <c r="D21" s="25">
        <v>4</v>
      </c>
      <c r="E21" s="7">
        <v>-2</v>
      </c>
      <c r="F21" s="11">
        <v>-2</v>
      </c>
      <c r="G21" s="12">
        <v>-2</v>
      </c>
      <c r="H21" s="27">
        <f>ROUND(SUM(G20:G22)+D21,0)</f>
        <v>1</v>
      </c>
      <c r="I21" s="111"/>
    </row>
    <row r="22" ht="13.5"/>
  </sheetData>
  <mergeCells count="5">
    <mergeCell ref="I20:I21"/>
    <mergeCell ref="C3:F3"/>
    <mergeCell ref="C11:F11"/>
    <mergeCell ref="I14:I15"/>
    <mergeCell ref="C18:F18"/>
  </mergeCells>
  <printOptions/>
  <pageMargins left="0.75" right="0.75" top="1" bottom="1" header="0" footer="0"/>
  <pageSetup horizontalDpi="1200" verticalDpi="12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1:AS30"/>
  <sheetViews>
    <sheetView tabSelected="1" zoomScale="85" zoomScaleNormal="85" workbookViewId="0" topLeftCell="A8">
      <selection activeCell="E8" sqref="E8"/>
    </sheetView>
  </sheetViews>
  <sheetFormatPr defaultColWidth="9.140625" defaultRowHeight="13.5"/>
  <cols>
    <col min="1" max="1" width="21.00390625" style="44" customWidth="1"/>
    <col min="2" max="2" width="15.421875" style="44" customWidth="1"/>
    <col min="3" max="5" width="5.7109375" style="44" customWidth="1"/>
    <col min="6" max="6" width="8.421875" style="44" customWidth="1"/>
    <col min="7" max="7" width="2.7109375" style="44" customWidth="1"/>
    <col min="8" max="8" width="10.28125" style="44" customWidth="1"/>
    <col min="9" max="17" width="5.7109375" style="44" customWidth="1"/>
    <col min="18" max="18" width="8.421875" style="44" customWidth="1"/>
    <col min="19" max="19" width="5.8515625" style="44" customWidth="1"/>
    <col min="20" max="20" width="6.140625" style="44" customWidth="1"/>
    <col min="21" max="21" width="15.00390625" style="44" customWidth="1"/>
    <col min="22" max="16384" width="11.421875" style="44" customWidth="1"/>
  </cols>
  <sheetData>
    <row r="1" spans="2:17" ht="13.5">
      <c r="B1" s="79">
        <f ca="1">ROUND((RAND()*10)+1,0)</f>
        <v>11</v>
      </c>
      <c r="Q1" s="45"/>
    </row>
    <row r="2" ht="13.5"/>
    <row r="3" ht="13.5"/>
    <row r="4" ht="13.5"/>
    <row r="5" spans="5:7" ht="15">
      <c r="E5" s="53">
        <v>2</v>
      </c>
      <c r="F5" s="52">
        <v>3</v>
      </c>
      <c r="G5" s="47"/>
    </row>
    <row r="6" spans="4:8" ht="15.75" thickBot="1">
      <c r="D6" s="44">
        <v>1</v>
      </c>
      <c r="G6" s="44">
        <v>-1</v>
      </c>
      <c r="H6" s="54">
        <f>+F5+F7</f>
        <v>1</v>
      </c>
    </row>
    <row r="7" spans="2:41" ht="15.75" thickBot="1">
      <c r="B7" s="48"/>
      <c r="C7" s="48"/>
      <c r="D7" s="48"/>
      <c r="E7" s="49" t="s">
        <v>77</v>
      </c>
      <c r="F7" s="34">
        <v>-2</v>
      </c>
      <c r="AC7" s="74"/>
      <c r="AD7" s="74">
        <v>-1</v>
      </c>
      <c r="AE7" s="74">
        <v>0</v>
      </c>
      <c r="AF7" s="74">
        <v>1</v>
      </c>
      <c r="AG7" s="74">
        <v>2</v>
      </c>
      <c r="AH7" s="74">
        <v>3</v>
      </c>
      <c r="AI7" s="74">
        <v>4</v>
      </c>
      <c r="AJ7" s="74">
        <v>5</v>
      </c>
      <c r="AK7" s="74">
        <v>6</v>
      </c>
      <c r="AL7" s="74">
        <v>7</v>
      </c>
      <c r="AM7" s="74">
        <v>8</v>
      </c>
      <c r="AN7" s="74">
        <v>9</v>
      </c>
      <c r="AO7" s="74">
        <v>10</v>
      </c>
    </row>
    <row r="8" spans="29:41" ht="14.25" thickBot="1">
      <c r="AC8" s="75">
        <v>7</v>
      </c>
      <c r="AD8" s="74">
        <v>5</v>
      </c>
      <c r="AE8" s="74">
        <v>4</v>
      </c>
      <c r="AF8" s="74">
        <v>4</v>
      </c>
      <c r="AG8" s="74">
        <v>3</v>
      </c>
      <c r="AH8" s="74">
        <v>3</v>
      </c>
      <c r="AI8" s="74">
        <v>2</v>
      </c>
      <c r="AJ8" s="74">
        <v>1</v>
      </c>
      <c r="AK8" s="74">
        <v>1</v>
      </c>
      <c r="AL8" s="74">
        <v>0</v>
      </c>
      <c r="AM8" s="74">
        <v>0</v>
      </c>
      <c r="AN8" s="74">
        <v>0</v>
      </c>
      <c r="AO8" s="74">
        <v>0</v>
      </c>
    </row>
    <row r="9" spans="2:41" ht="15.75" thickBot="1">
      <c r="B9" s="48"/>
      <c r="C9" s="48"/>
      <c r="D9" s="48"/>
      <c r="E9" s="49" t="s">
        <v>17</v>
      </c>
      <c r="F9" s="34">
        <v>7</v>
      </c>
      <c r="AC9" s="75">
        <v>6</v>
      </c>
      <c r="AD9" s="74">
        <v>5</v>
      </c>
      <c r="AE9" s="74">
        <v>4</v>
      </c>
      <c r="AF9" s="74">
        <v>4</v>
      </c>
      <c r="AG9" s="74">
        <v>2</v>
      </c>
      <c r="AH9" s="74">
        <v>2</v>
      </c>
      <c r="AI9" s="74">
        <v>1</v>
      </c>
      <c r="AJ9" s="74">
        <v>1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</row>
    <row r="10" spans="15:41" ht="13.5">
      <c r="O10" s="44">
        <f ca="1">ROUND((RAND()*2)+1,0)</f>
        <v>2</v>
      </c>
      <c r="P10" s="112" t="s">
        <v>74</v>
      </c>
      <c r="Q10" s="112"/>
      <c r="R10" s="112"/>
      <c r="S10" s="112"/>
      <c r="T10" s="112"/>
      <c r="U10" s="112"/>
      <c r="AC10" s="75">
        <v>5</v>
      </c>
      <c r="AD10" s="74">
        <v>4</v>
      </c>
      <c r="AE10" s="74">
        <v>4</v>
      </c>
      <c r="AF10" s="74">
        <v>3</v>
      </c>
      <c r="AG10" s="74">
        <v>2</v>
      </c>
      <c r="AH10" s="74">
        <v>1</v>
      </c>
      <c r="AI10" s="74">
        <v>1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</row>
    <row r="11" spans="6:41" ht="13.5">
      <c r="F11" s="112" t="s">
        <v>19</v>
      </c>
      <c r="G11" s="112"/>
      <c r="H11" s="112"/>
      <c r="I11" s="112"/>
      <c r="J11" s="112"/>
      <c r="K11" s="112"/>
      <c r="P11" s="59"/>
      <c r="Q11" s="61"/>
      <c r="R11" s="61">
        <v>2</v>
      </c>
      <c r="S11" s="59"/>
      <c r="T11" s="59"/>
      <c r="U11" s="59"/>
      <c r="AC11" s="75">
        <v>4</v>
      </c>
      <c r="AD11" s="74">
        <v>3</v>
      </c>
      <c r="AE11" s="74">
        <v>3</v>
      </c>
      <c r="AF11" s="74">
        <v>2</v>
      </c>
      <c r="AG11" s="74">
        <v>2</v>
      </c>
      <c r="AH11" s="74">
        <v>1</v>
      </c>
      <c r="AI11" s="74">
        <v>1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</row>
    <row r="12" spans="6:41" ht="20.25">
      <c r="F12" s="113">
        <f>SUM(AH23:AS29)</f>
        <v>4</v>
      </c>
      <c r="G12" s="113"/>
      <c r="H12" s="113"/>
      <c r="I12" s="113"/>
      <c r="J12" s="113"/>
      <c r="K12" s="113"/>
      <c r="P12" s="60" t="s">
        <v>62</v>
      </c>
      <c r="Q12" s="59"/>
      <c r="R12" s="59"/>
      <c r="S12" s="60" t="str">
        <f>IF(R11=1,"ACERCA",IF(R11=2,"ALEJA","INTENTA EVADIR"))</f>
        <v>ALEJA</v>
      </c>
      <c r="T12" s="60"/>
      <c r="U12" s="59"/>
      <c r="AC12" s="75">
        <v>3</v>
      </c>
      <c r="AD12" s="74">
        <v>3</v>
      </c>
      <c r="AE12" s="74">
        <v>2</v>
      </c>
      <c r="AF12" s="74">
        <v>1</v>
      </c>
      <c r="AG12" s="74">
        <v>1</v>
      </c>
      <c r="AH12" s="74">
        <v>1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</row>
    <row r="13" spans="6:41" ht="13.5">
      <c r="F13" s="112" t="s">
        <v>20</v>
      </c>
      <c r="G13" s="112"/>
      <c r="H13" s="112"/>
      <c r="I13" s="112"/>
      <c r="J13" s="112"/>
      <c r="K13" s="112"/>
      <c r="P13" s="59"/>
      <c r="Q13" s="59"/>
      <c r="R13" s="59"/>
      <c r="S13" s="59"/>
      <c r="T13" s="59"/>
      <c r="U13" s="59"/>
      <c r="AC13" s="75">
        <v>2</v>
      </c>
      <c r="AD13" s="74">
        <v>2</v>
      </c>
      <c r="AE13" s="74">
        <v>1</v>
      </c>
      <c r="AF13" s="74">
        <v>1</v>
      </c>
      <c r="AG13" s="74">
        <v>1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</row>
    <row r="14" spans="29:41" ht="13.5">
      <c r="AC14" s="75">
        <v>1</v>
      </c>
      <c r="AD14" s="74">
        <v>1</v>
      </c>
      <c r="AE14" s="74">
        <v>1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</row>
    <row r="15" spans="29:41" ht="13.5"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6:12" ht="13.5">
      <c r="F16" s="48"/>
      <c r="G16" s="48"/>
      <c r="H16" s="48"/>
      <c r="I16" s="112" t="s">
        <v>48</v>
      </c>
      <c r="J16" s="112"/>
      <c r="K16" s="112"/>
      <c r="L16" s="112"/>
    </row>
    <row r="17" spans="6:12" ht="13.5">
      <c r="F17" s="48"/>
      <c r="G17" s="48"/>
      <c r="H17" s="48"/>
      <c r="I17" s="55" t="s">
        <v>49</v>
      </c>
      <c r="J17" s="55" t="s">
        <v>50</v>
      </c>
      <c r="K17" s="55" t="s">
        <v>51</v>
      </c>
      <c r="L17" s="55" t="s">
        <v>52</v>
      </c>
    </row>
    <row r="18" spans="3:20" ht="13.5">
      <c r="C18" s="48"/>
      <c r="D18" s="48"/>
      <c r="E18" s="48"/>
      <c r="F18" s="56" t="s">
        <v>60</v>
      </c>
      <c r="G18" s="56" t="s">
        <v>53</v>
      </c>
      <c r="H18" s="56"/>
      <c r="I18" s="57">
        <v>-2</v>
      </c>
      <c r="J18" s="57">
        <v>-1</v>
      </c>
      <c r="K18" s="57">
        <v>0</v>
      </c>
      <c r="L18" s="58" t="s">
        <v>61</v>
      </c>
      <c r="N18" s="79">
        <f ca="1">ROUND((RAND()*5)+1,0)</f>
        <v>5</v>
      </c>
      <c r="O18" s="112" t="s">
        <v>63</v>
      </c>
      <c r="P18" s="112"/>
      <c r="Q18" s="112"/>
      <c r="R18" s="112"/>
      <c r="S18" s="8" t="s">
        <v>64</v>
      </c>
      <c r="T18" s="9" t="s">
        <v>65</v>
      </c>
    </row>
    <row r="19" spans="3:12" ht="13.5">
      <c r="C19" s="48"/>
      <c r="D19" s="48"/>
      <c r="E19" s="48"/>
      <c r="F19" s="56" t="s">
        <v>59</v>
      </c>
      <c r="G19" s="56" t="s">
        <v>55</v>
      </c>
      <c r="H19" s="56"/>
      <c r="I19" s="57">
        <v>-2</v>
      </c>
      <c r="J19" s="57">
        <v>-1</v>
      </c>
      <c r="K19" s="57">
        <v>0</v>
      </c>
      <c r="L19" s="58" t="s">
        <v>61</v>
      </c>
    </row>
    <row r="20" spans="3:21" ht="13.5">
      <c r="C20" s="48"/>
      <c r="D20" s="48"/>
      <c r="E20" s="48"/>
      <c r="F20" s="56" t="s">
        <v>57</v>
      </c>
      <c r="G20" s="56" t="s">
        <v>54</v>
      </c>
      <c r="H20" s="56"/>
      <c r="I20" s="58" t="s">
        <v>61</v>
      </c>
      <c r="J20" s="57">
        <v>-1</v>
      </c>
      <c r="K20" s="57">
        <v>0</v>
      </c>
      <c r="L20" s="58" t="s">
        <v>61</v>
      </c>
      <c r="Q20" s="7">
        <f ca="1">ROUND((RAND()*5)+1,0)</f>
        <v>5</v>
      </c>
      <c r="R20" s="11">
        <v>1</v>
      </c>
      <c r="S20" s="62"/>
      <c r="T20" s="10"/>
      <c r="U20" s="14" t="s">
        <v>5</v>
      </c>
    </row>
    <row r="21" spans="3:21" ht="15">
      <c r="C21" s="48"/>
      <c r="D21" s="48"/>
      <c r="E21" s="48"/>
      <c r="F21" s="56" t="s">
        <v>58</v>
      </c>
      <c r="G21" s="56" t="s">
        <v>56</v>
      </c>
      <c r="H21" s="56"/>
      <c r="I21" s="58" t="s">
        <v>61</v>
      </c>
      <c r="J21" s="58" t="s">
        <v>61</v>
      </c>
      <c r="K21" s="57">
        <v>0</v>
      </c>
      <c r="L21" s="57">
        <v>0</v>
      </c>
      <c r="P21" s="25">
        <v>3</v>
      </c>
      <c r="Q21" s="7"/>
      <c r="R21" s="11">
        <v>1</v>
      </c>
      <c r="S21" s="62"/>
      <c r="T21" s="27">
        <f>ROUND(SUM(S20:S23)+P21,0)</f>
        <v>3</v>
      </c>
      <c r="U21" s="26" t="str">
        <f>IF(T21&lt;4,"No evasión","Evasión")</f>
        <v>No evasión</v>
      </c>
    </row>
    <row r="22" spans="3:45" ht="13.5">
      <c r="C22" s="48"/>
      <c r="D22" s="48"/>
      <c r="E22" s="48"/>
      <c r="F22" s="48"/>
      <c r="G22" s="48"/>
      <c r="H22" s="48"/>
      <c r="I22" s="48"/>
      <c r="J22" s="48"/>
      <c r="K22" s="48"/>
      <c r="L22" s="48"/>
      <c r="Q22" s="7"/>
      <c r="R22" s="11">
        <v>-1</v>
      </c>
      <c r="S22" s="62"/>
      <c r="T22" s="10"/>
      <c r="AG22" s="50"/>
      <c r="AH22" s="50">
        <v>-1</v>
      </c>
      <c r="AI22" s="50">
        <v>0</v>
      </c>
      <c r="AJ22" s="50">
        <v>1</v>
      </c>
      <c r="AK22" s="50">
        <v>2</v>
      </c>
      <c r="AL22" s="50">
        <v>3</v>
      </c>
      <c r="AM22" s="50">
        <v>4</v>
      </c>
      <c r="AN22" s="50">
        <v>5</v>
      </c>
      <c r="AO22" s="50">
        <v>6</v>
      </c>
      <c r="AP22" s="50">
        <v>7</v>
      </c>
      <c r="AQ22" s="50">
        <v>8</v>
      </c>
      <c r="AR22" s="50">
        <v>9</v>
      </c>
      <c r="AS22" s="50">
        <v>10</v>
      </c>
    </row>
    <row r="23" spans="3:45" ht="13.5">
      <c r="C23" s="48"/>
      <c r="D23" s="48"/>
      <c r="E23" s="48"/>
      <c r="F23" s="48"/>
      <c r="G23" s="48"/>
      <c r="H23" s="48"/>
      <c r="I23" s="48"/>
      <c r="J23" s="48"/>
      <c r="K23" s="48"/>
      <c r="L23" s="48"/>
      <c r="R23" s="44">
        <v>-1</v>
      </c>
      <c r="S23" s="62"/>
      <c r="AG23" s="51">
        <v>7</v>
      </c>
      <c r="AH23" s="50">
        <f aca="true" t="shared" si="0" ref="AH23:AS29">IF($F$9=$AG23,IF($H$6=AH$22,AD8,""),"")</f>
      </c>
      <c r="AI23" s="50">
        <f t="shared" si="0"/>
      </c>
      <c r="AJ23" s="50">
        <f t="shared" si="0"/>
        <v>4</v>
      </c>
      <c r="AK23" s="50">
        <f t="shared" si="0"/>
      </c>
      <c r="AL23" s="50">
        <f t="shared" si="0"/>
      </c>
      <c r="AM23" s="50">
        <f t="shared" si="0"/>
      </c>
      <c r="AN23" s="50">
        <f t="shared" si="0"/>
      </c>
      <c r="AO23" s="50">
        <f t="shared" si="0"/>
      </c>
      <c r="AP23" s="50">
        <f t="shared" si="0"/>
      </c>
      <c r="AQ23" s="50">
        <f t="shared" si="0"/>
      </c>
      <c r="AR23" s="50">
        <f t="shared" si="0"/>
      </c>
      <c r="AS23" s="50">
        <f t="shared" si="0"/>
      </c>
    </row>
    <row r="24" spans="3:45" ht="13.5">
      <c r="C24" s="48"/>
      <c r="D24" s="48"/>
      <c r="E24" s="48"/>
      <c r="F24" s="48"/>
      <c r="G24" s="48"/>
      <c r="H24" s="48"/>
      <c r="I24" s="48"/>
      <c r="J24" s="48"/>
      <c r="K24" s="48"/>
      <c r="L24" s="48"/>
      <c r="AG24" s="51">
        <v>6</v>
      </c>
      <c r="AH24" s="50">
        <f t="shared" si="0"/>
      </c>
      <c r="AI24" s="50">
        <f t="shared" si="0"/>
      </c>
      <c r="AJ24" s="50">
        <f t="shared" si="0"/>
      </c>
      <c r="AK24" s="50">
        <f t="shared" si="0"/>
      </c>
      <c r="AL24" s="50">
        <f t="shared" si="0"/>
      </c>
      <c r="AM24" s="50">
        <f t="shared" si="0"/>
      </c>
      <c r="AN24" s="50">
        <f t="shared" si="0"/>
      </c>
      <c r="AO24" s="50">
        <f t="shared" si="0"/>
      </c>
      <c r="AP24" s="50">
        <f t="shared" si="0"/>
      </c>
      <c r="AQ24" s="50">
        <f t="shared" si="0"/>
      </c>
      <c r="AR24" s="50">
        <f t="shared" si="0"/>
      </c>
      <c r="AS24" s="50">
        <f t="shared" si="0"/>
      </c>
    </row>
    <row r="25" spans="3:45" ht="13.5">
      <c r="C25" s="48"/>
      <c r="D25" s="48"/>
      <c r="E25" s="48"/>
      <c r="F25" s="48"/>
      <c r="G25" s="48"/>
      <c r="H25" s="48"/>
      <c r="I25" s="48"/>
      <c r="J25" s="48"/>
      <c r="K25" s="48"/>
      <c r="L25" s="48"/>
      <c r="AG25" s="51">
        <v>5</v>
      </c>
      <c r="AH25" s="50">
        <f t="shared" si="0"/>
      </c>
      <c r="AI25" s="50">
        <f t="shared" si="0"/>
      </c>
      <c r="AJ25" s="50">
        <f t="shared" si="0"/>
      </c>
      <c r="AK25" s="50">
        <f t="shared" si="0"/>
      </c>
      <c r="AL25" s="50">
        <f t="shared" si="0"/>
      </c>
      <c r="AM25" s="50">
        <f t="shared" si="0"/>
      </c>
      <c r="AN25" s="50">
        <f t="shared" si="0"/>
      </c>
      <c r="AO25" s="50">
        <f t="shared" si="0"/>
      </c>
      <c r="AP25" s="50">
        <f t="shared" si="0"/>
      </c>
      <c r="AQ25" s="50">
        <f t="shared" si="0"/>
      </c>
      <c r="AR25" s="50">
        <f t="shared" si="0"/>
      </c>
      <c r="AS25" s="50">
        <f t="shared" si="0"/>
      </c>
    </row>
    <row r="26" spans="33:45" ht="13.5">
      <c r="AG26" s="51">
        <v>4</v>
      </c>
      <c r="AH26" s="50">
        <f t="shared" si="0"/>
      </c>
      <c r="AI26" s="50">
        <f t="shared" si="0"/>
      </c>
      <c r="AJ26" s="50">
        <f t="shared" si="0"/>
      </c>
      <c r="AK26" s="50">
        <f t="shared" si="0"/>
      </c>
      <c r="AL26" s="50">
        <f t="shared" si="0"/>
      </c>
      <c r="AM26" s="50">
        <f t="shared" si="0"/>
      </c>
      <c r="AN26" s="50">
        <f t="shared" si="0"/>
      </c>
      <c r="AO26" s="50">
        <f t="shared" si="0"/>
      </c>
      <c r="AP26" s="50">
        <f t="shared" si="0"/>
      </c>
      <c r="AQ26" s="50">
        <f t="shared" si="0"/>
      </c>
      <c r="AR26" s="50">
        <f t="shared" si="0"/>
      </c>
      <c r="AS26" s="50">
        <f t="shared" si="0"/>
      </c>
    </row>
    <row r="27" spans="33:45" ht="13.5">
      <c r="AG27" s="51">
        <v>3</v>
      </c>
      <c r="AH27" s="50">
        <f t="shared" si="0"/>
      </c>
      <c r="AI27" s="50">
        <f t="shared" si="0"/>
      </c>
      <c r="AJ27" s="50">
        <f t="shared" si="0"/>
      </c>
      <c r="AK27" s="50">
        <f t="shared" si="0"/>
      </c>
      <c r="AL27" s="50">
        <f t="shared" si="0"/>
      </c>
      <c r="AM27" s="50">
        <f t="shared" si="0"/>
      </c>
      <c r="AN27" s="50">
        <f t="shared" si="0"/>
      </c>
      <c r="AO27" s="50">
        <f t="shared" si="0"/>
      </c>
      <c r="AP27" s="50">
        <f t="shared" si="0"/>
      </c>
      <c r="AQ27" s="50">
        <f t="shared" si="0"/>
      </c>
      <c r="AR27" s="50">
        <f t="shared" si="0"/>
      </c>
      <c r="AS27" s="50">
        <f t="shared" si="0"/>
      </c>
    </row>
    <row r="28" spans="33:45" ht="13.5">
      <c r="AG28" s="51">
        <v>2</v>
      </c>
      <c r="AH28" s="50">
        <f t="shared" si="0"/>
      </c>
      <c r="AI28" s="50">
        <f t="shared" si="0"/>
      </c>
      <c r="AJ28" s="50">
        <f t="shared" si="0"/>
      </c>
      <c r="AK28" s="50">
        <f t="shared" si="0"/>
      </c>
      <c r="AL28" s="50">
        <f t="shared" si="0"/>
      </c>
      <c r="AM28" s="50">
        <f t="shared" si="0"/>
      </c>
      <c r="AN28" s="50">
        <f t="shared" si="0"/>
      </c>
      <c r="AO28" s="50">
        <f t="shared" si="0"/>
      </c>
      <c r="AP28" s="50">
        <f t="shared" si="0"/>
      </c>
      <c r="AQ28" s="50">
        <f t="shared" si="0"/>
      </c>
      <c r="AR28" s="50">
        <f t="shared" si="0"/>
      </c>
      <c r="AS28" s="50">
        <f t="shared" si="0"/>
      </c>
    </row>
    <row r="29" spans="33:45" ht="13.5">
      <c r="AG29" s="51">
        <v>1</v>
      </c>
      <c r="AH29" s="50">
        <f t="shared" si="0"/>
      </c>
      <c r="AI29" s="50">
        <f t="shared" si="0"/>
      </c>
      <c r="AJ29" s="50">
        <f t="shared" si="0"/>
      </c>
      <c r="AK29" s="50">
        <f t="shared" si="0"/>
      </c>
      <c r="AL29" s="50">
        <f t="shared" si="0"/>
      </c>
      <c r="AM29" s="50">
        <f t="shared" si="0"/>
      </c>
      <c r="AN29" s="50">
        <f t="shared" si="0"/>
      </c>
      <c r="AO29" s="50">
        <f t="shared" si="0"/>
      </c>
      <c r="AP29" s="50">
        <f t="shared" si="0"/>
      </c>
      <c r="AQ29" s="50">
        <f t="shared" si="0"/>
      </c>
      <c r="AR29" s="50">
        <f t="shared" si="0"/>
      </c>
      <c r="AS29" s="50">
        <f t="shared" si="0"/>
      </c>
    </row>
    <row r="30" spans="33:45" ht="13.5"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</sheetData>
  <mergeCells count="6">
    <mergeCell ref="O18:R18"/>
    <mergeCell ref="P10:U10"/>
    <mergeCell ref="F11:K11"/>
    <mergeCell ref="F12:K12"/>
    <mergeCell ref="F13:K13"/>
    <mergeCell ref="I16:L16"/>
  </mergeCells>
  <printOptions/>
  <pageMargins left="0.75" right="0.75" top="1" bottom="1" header="0" footer="0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5:I16"/>
  <sheetViews>
    <sheetView workbookViewId="0" topLeftCell="A1">
      <selection activeCell="H8" sqref="H8"/>
    </sheetView>
  </sheetViews>
  <sheetFormatPr defaultColWidth="9.140625" defaultRowHeight="13.5"/>
  <cols>
    <col min="1" max="1" width="26.00390625" style="63" customWidth="1"/>
    <col min="2" max="8" width="11.421875" style="63" customWidth="1"/>
    <col min="9" max="9" width="16.00390625" style="63" customWidth="1"/>
    <col min="10" max="16384" width="11.421875" style="63" customWidth="1"/>
  </cols>
  <sheetData>
    <row r="1" ht="13.5"/>
    <row r="2" ht="13.5"/>
    <row r="3" ht="13.5"/>
    <row r="4" ht="13.5"/>
    <row r="5" spans="2:9" ht="13.5">
      <c r="B5" s="80">
        <f ca="1">ROUND((RAND()*5)+1,0)</f>
        <v>1</v>
      </c>
      <c r="C5" s="103" t="s">
        <v>16</v>
      </c>
      <c r="D5" s="103"/>
      <c r="E5" s="103"/>
      <c r="F5" s="103"/>
      <c r="G5" s="8" t="s">
        <v>1</v>
      </c>
      <c r="H5" s="9" t="s">
        <v>5</v>
      </c>
      <c r="I5" s="1"/>
    </row>
    <row r="6" spans="3:9" ht="13.5">
      <c r="C6" s="1"/>
      <c r="D6" s="1"/>
      <c r="E6" s="1"/>
      <c r="F6" s="1"/>
      <c r="G6" s="1"/>
      <c r="H6" s="1"/>
      <c r="I6" s="14" t="s">
        <v>5</v>
      </c>
    </row>
    <row r="7" spans="3:9" ht="13.5">
      <c r="C7" s="1"/>
      <c r="D7" s="1"/>
      <c r="E7" s="7">
        <v>-2</v>
      </c>
      <c r="F7" s="11"/>
      <c r="G7" s="12">
        <v>-1</v>
      </c>
      <c r="H7" s="10"/>
      <c r="I7" s="111" t="str">
        <f>IF(H8&lt;0,"PIERDE  EL      CONTACTO",IF(H8=1,"PIERDE EL       CONTACTO",IF(H8=2,"PIERDE EL       CONTACTO",IF(H8=3,"PIERDE EL       CONTACTO",IF(H8=4,"MANTIENE EL CONTACTO",IF(H8=5,"MANTIENE EL CONTACTO","MANTIENE EL CONTACTO"))))))</f>
        <v>PIERDE EL       CONTACTO</v>
      </c>
    </row>
    <row r="8" spans="3:9" ht="15">
      <c r="C8" s="1"/>
      <c r="D8" s="25">
        <v>4</v>
      </c>
      <c r="E8" s="7">
        <v>-2</v>
      </c>
      <c r="F8" s="11"/>
      <c r="G8" s="12">
        <v>-2</v>
      </c>
      <c r="H8" s="27">
        <f>ROUND(SUM(G7:G9)+D8,0)</f>
        <v>1</v>
      </c>
      <c r="I8" s="111"/>
    </row>
    <row r="9" spans="3:9" ht="13.5">
      <c r="C9" s="1"/>
      <c r="D9" s="1"/>
      <c r="E9" s="1"/>
      <c r="F9" s="1"/>
      <c r="G9" s="1"/>
      <c r="H9" s="1"/>
      <c r="I9" s="1"/>
    </row>
    <row r="10" ht="13.5"/>
    <row r="12" spans="3:6" ht="13.5">
      <c r="C12" s="103" t="s">
        <v>66</v>
      </c>
      <c r="D12" s="103"/>
      <c r="E12" s="103"/>
      <c r="F12" s="103"/>
    </row>
    <row r="14" spans="3:6" ht="13.5">
      <c r="C14" s="103" t="s">
        <v>67</v>
      </c>
      <c r="D14" s="103"/>
      <c r="E14" s="103"/>
      <c r="F14" s="103"/>
    </row>
    <row r="16" spans="3:6" ht="13.5">
      <c r="C16" s="103" t="s">
        <v>68</v>
      </c>
      <c r="D16" s="103"/>
      <c r="E16" s="103"/>
      <c r="F16" s="103"/>
    </row>
  </sheetData>
  <mergeCells count="5">
    <mergeCell ref="C16:F16"/>
    <mergeCell ref="C5:F5"/>
    <mergeCell ref="I7:I8"/>
    <mergeCell ref="C12:F12"/>
    <mergeCell ref="C14:F14"/>
  </mergeCells>
  <printOptions/>
  <pageMargins left="0.75" right="0.75" top="1" bottom="1" header="0" footer="0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B1:AR30"/>
  <sheetViews>
    <sheetView workbookViewId="0" topLeftCell="A1">
      <selection activeCell="B1" sqref="B1"/>
    </sheetView>
  </sheetViews>
  <sheetFormatPr defaultColWidth="9.140625" defaultRowHeight="13.5"/>
  <cols>
    <col min="1" max="1" width="23.57421875" style="30" customWidth="1"/>
    <col min="2" max="2" width="15.421875" style="30" customWidth="1"/>
    <col min="3" max="17" width="5.7109375" style="30" customWidth="1"/>
    <col min="18" max="16384" width="11.421875" style="30" customWidth="1"/>
  </cols>
  <sheetData>
    <row r="1" spans="2:16" ht="13.5">
      <c r="B1" s="81">
        <f ca="1">ROUND((RAND()*10)+1,0)</f>
        <v>6</v>
      </c>
      <c r="P1" s="36"/>
    </row>
    <row r="2" ht="13.5"/>
    <row r="3" ht="13.5"/>
    <row r="4" ht="13.5"/>
    <row r="5" spans="5:6" ht="15">
      <c r="E5" s="37">
        <v>8</v>
      </c>
      <c r="F5" s="31">
        <f>+E5</f>
        <v>8</v>
      </c>
    </row>
    <row r="6" ht="15.75" thickBot="1">
      <c r="G6" s="35">
        <f>+F5+F7</f>
        <v>9</v>
      </c>
    </row>
    <row r="7" spans="2:40" ht="15.75" thickBot="1">
      <c r="B7" s="32"/>
      <c r="C7" s="32"/>
      <c r="D7" s="32"/>
      <c r="E7" s="33" t="s">
        <v>18</v>
      </c>
      <c r="F7" s="34">
        <v>1</v>
      </c>
      <c r="AB7" s="38"/>
      <c r="AC7" s="38">
        <v>-1</v>
      </c>
      <c r="AD7" s="38">
        <v>0</v>
      </c>
      <c r="AE7" s="38">
        <v>1</v>
      </c>
      <c r="AF7" s="38">
        <v>2</v>
      </c>
      <c r="AG7" s="38">
        <v>3</v>
      </c>
      <c r="AH7" s="38">
        <v>4</v>
      </c>
      <c r="AI7" s="38">
        <v>5</v>
      </c>
      <c r="AJ7" s="38">
        <v>6</v>
      </c>
      <c r="AK7" s="38">
        <v>7</v>
      </c>
      <c r="AL7" s="38">
        <v>8</v>
      </c>
      <c r="AM7" s="38">
        <v>9</v>
      </c>
      <c r="AN7" s="38">
        <v>10</v>
      </c>
    </row>
    <row r="8" spans="28:40" ht="14.25" thickBot="1">
      <c r="AB8" s="39">
        <v>7</v>
      </c>
      <c r="AC8" s="38">
        <v>5</v>
      </c>
      <c r="AD8" s="38">
        <v>4</v>
      </c>
      <c r="AE8" s="38">
        <v>4</v>
      </c>
      <c r="AF8" s="38">
        <v>3</v>
      </c>
      <c r="AG8" s="38">
        <v>3</v>
      </c>
      <c r="AH8" s="38">
        <v>2</v>
      </c>
      <c r="AI8" s="38">
        <v>1</v>
      </c>
      <c r="AJ8" s="38">
        <v>1</v>
      </c>
      <c r="AK8" s="38">
        <v>0</v>
      </c>
      <c r="AL8" s="38">
        <v>0</v>
      </c>
      <c r="AM8" s="38">
        <v>0</v>
      </c>
      <c r="AN8" s="38">
        <v>0</v>
      </c>
    </row>
    <row r="9" spans="2:40" ht="15.75" thickBot="1">
      <c r="B9" s="32"/>
      <c r="C9" s="32"/>
      <c r="D9" s="32"/>
      <c r="E9" s="33" t="s">
        <v>17</v>
      </c>
      <c r="F9" s="34">
        <v>5</v>
      </c>
      <c r="AB9" s="39">
        <v>6</v>
      </c>
      <c r="AC9" s="38">
        <v>5</v>
      </c>
      <c r="AD9" s="38">
        <v>4</v>
      </c>
      <c r="AE9" s="38">
        <v>4</v>
      </c>
      <c r="AF9" s="38">
        <v>2</v>
      </c>
      <c r="AG9" s="38">
        <v>2</v>
      </c>
      <c r="AH9" s="38">
        <v>1</v>
      </c>
      <c r="AI9" s="38">
        <v>1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</row>
    <row r="10" spans="28:40" ht="13.5">
      <c r="AB10" s="39">
        <v>5</v>
      </c>
      <c r="AC10" s="38">
        <v>4</v>
      </c>
      <c r="AD10" s="38">
        <v>4</v>
      </c>
      <c r="AE10" s="38">
        <v>3</v>
      </c>
      <c r="AF10" s="38">
        <v>2</v>
      </c>
      <c r="AG10" s="38">
        <v>1</v>
      </c>
      <c r="AH10" s="38">
        <v>1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</row>
    <row r="11" spans="6:40" ht="13.5">
      <c r="F11" s="103" t="s">
        <v>19</v>
      </c>
      <c r="G11" s="103"/>
      <c r="H11" s="103"/>
      <c r="I11" s="103"/>
      <c r="J11" s="103"/>
      <c r="AB11" s="39">
        <v>4</v>
      </c>
      <c r="AC11" s="38">
        <v>3</v>
      </c>
      <c r="AD11" s="38">
        <v>3</v>
      </c>
      <c r="AE11" s="38">
        <v>2</v>
      </c>
      <c r="AF11" s="38">
        <v>2</v>
      </c>
      <c r="AG11" s="38">
        <v>1</v>
      </c>
      <c r="AH11" s="38">
        <v>1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</row>
    <row r="12" spans="6:40" ht="20.25">
      <c r="F12" s="114">
        <f>SUM(AG23:AR29)</f>
        <v>0</v>
      </c>
      <c r="G12" s="114"/>
      <c r="H12" s="114"/>
      <c r="I12" s="114"/>
      <c r="J12" s="114"/>
      <c r="AB12" s="39">
        <v>3</v>
      </c>
      <c r="AC12" s="38">
        <v>3</v>
      </c>
      <c r="AD12" s="38">
        <v>2</v>
      </c>
      <c r="AE12" s="38">
        <v>1</v>
      </c>
      <c r="AF12" s="38">
        <v>1</v>
      </c>
      <c r="AG12" s="38">
        <v>1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</row>
    <row r="13" spans="6:40" ht="13.5">
      <c r="F13" s="115" t="s">
        <v>20</v>
      </c>
      <c r="G13" s="115"/>
      <c r="H13" s="115"/>
      <c r="I13" s="115"/>
      <c r="J13" s="115"/>
      <c r="AB13" s="39">
        <v>2</v>
      </c>
      <c r="AC13" s="38">
        <v>2</v>
      </c>
      <c r="AD13" s="38">
        <v>1</v>
      </c>
      <c r="AE13" s="38">
        <v>1</v>
      </c>
      <c r="AF13" s="38">
        <v>1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</row>
    <row r="14" spans="28:40" ht="13.5">
      <c r="AB14" s="39">
        <v>1</v>
      </c>
      <c r="AC14" s="38">
        <v>1</v>
      </c>
      <c r="AD14" s="38">
        <v>1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</row>
    <row r="15" spans="28:40" ht="13.5"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22" spans="32:44" ht="13.5">
      <c r="AF22" s="38"/>
      <c r="AG22" s="38">
        <v>-1</v>
      </c>
      <c r="AH22" s="38">
        <v>0</v>
      </c>
      <c r="AI22" s="38">
        <v>1</v>
      </c>
      <c r="AJ22" s="38">
        <v>2</v>
      </c>
      <c r="AK22" s="38">
        <v>3</v>
      </c>
      <c r="AL22" s="38">
        <v>4</v>
      </c>
      <c r="AM22" s="38">
        <v>5</v>
      </c>
      <c r="AN22" s="38">
        <v>6</v>
      </c>
      <c r="AO22" s="38">
        <v>7</v>
      </c>
      <c r="AP22" s="38">
        <v>8</v>
      </c>
      <c r="AQ22" s="38">
        <v>9</v>
      </c>
      <c r="AR22" s="38">
        <v>10</v>
      </c>
    </row>
    <row r="23" spans="32:44" ht="13.5">
      <c r="AF23" s="39">
        <v>7</v>
      </c>
      <c r="AG23" s="38">
        <f aca="true" t="shared" si="0" ref="AG23:AR29">IF($F$9=$AF23,IF($G$6=AG$22,AC8,""),"")</f>
      </c>
      <c r="AH23" s="38">
        <f t="shared" si="0"/>
      </c>
      <c r="AI23" s="38">
        <f t="shared" si="0"/>
      </c>
      <c r="AJ23" s="38">
        <f t="shared" si="0"/>
      </c>
      <c r="AK23" s="38">
        <f t="shared" si="0"/>
      </c>
      <c r="AL23" s="38">
        <f t="shared" si="0"/>
      </c>
      <c r="AM23" s="38">
        <f t="shared" si="0"/>
      </c>
      <c r="AN23" s="38">
        <f t="shared" si="0"/>
      </c>
      <c r="AO23" s="38">
        <f t="shared" si="0"/>
      </c>
      <c r="AP23" s="38">
        <f t="shared" si="0"/>
      </c>
      <c r="AQ23" s="38">
        <f t="shared" si="0"/>
      </c>
      <c r="AR23" s="38">
        <f t="shared" si="0"/>
      </c>
    </row>
    <row r="24" spans="32:44" ht="13.5">
      <c r="AF24" s="39">
        <v>6</v>
      </c>
      <c r="AG24" s="38">
        <f t="shared" si="0"/>
      </c>
      <c r="AH24" s="38">
        <f t="shared" si="0"/>
      </c>
      <c r="AI24" s="38">
        <f t="shared" si="0"/>
      </c>
      <c r="AJ24" s="38">
        <f t="shared" si="0"/>
      </c>
      <c r="AK24" s="38">
        <f t="shared" si="0"/>
      </c>
      <c r="AL24" s="38">
        <f t="shared" si="0"/>
      </c>
      <c r="AM24" s="38">
        <f t="shared" si="0"/>
      </c>
      <c r="AN24" s="38">
        <f t="shared" si="0"/>
      </c>
      <c r="AO24" s="38">
        <f t="shared" si="0"/>
      </c>
      <c r="AP24" s="38">
        <f t="shared" si="0"/>
      </c>
      <c r="AQ24" s="38">
        <f t="shared" si="0"/>
      </c>
      <c r="AR24" s="38">
        <f t="shared" si="0"/>
      </c>
    </row>
    <row r="25" spans="32:44" ht="13.5">
      <c r="AF25" s="39">
        <v>5</v>
      </c>
      <c r="AG25" s="38">
        <f t="shared" si="0"/>
      </c>
      <c r="AH25" s="38">
        <f t="shared" si="0"/>
      </c>
      <c r="AI25" s="38">
        <f t="shared" si="0"/>
      </c>
      <c r="AJ25" s="38">
        <f t="shared" si="0"/>
      </c>
      <c r="AK25" s="38">
        <f t="shared" si="0"/>
      </c>
      <c r="AL25" s="38">
        <f t="shared" si="0"/>
      </c>
      <c r="AM25" s="38">
        <f t="shared" si="0"/>
      </c>
      <c r="AN25" s="38">
        <f t="shared" si="0"/>
      </c>
      <c r="AO25" s="38">
        <f t="shared" si="0"/>
      </c>
      <c r="AP25" s="38">
        <f t="shared" si="0"/>
      </c>
      <c r="AQ25" s="38">
        <f t="shared" si="0"/>
        <v>0</v>
      </c>
      <c r="AR25" s="38">
        <f t="shared" si="0"/>
      </c>
    </row>
    <row r="26" spans="32:44" ht="13.5">
      <c r="AF26" s="39">
        <v>4</v>
      </c>
      <c r="AG26" s="38">
        <f t="shared" si="0"/>
      </c>
      <c r="AH26" s="38">
        <f t="shared" si="0"/>
      </c>
      <c r="AI26" s="38">
        <f t="shared" si="0"/>
      </c>
      <c r="AJ26" s="38">
        <f t="shared" si="0"/>
      </c>
      <c r="AK26" s="38">
        <f t="shared" si="0"/>
      </c>
      <c r="AL26" s="38">
        <f t="shared" si="0"/>
      </c>
      <c r="AM26" s="38">
        <f t="shared" si="0"/>
      </c>
      <c r="AN26" s="38">
        <f t="shared" si="0"/>
      </c>
      <c r="AO26" s="38">
        <f t="shared" si="0"/>
      </c>
      <c r="AP26" s="38">
        <f t="shared" si="0"/>
      </c>
      <c r="AQ26" s="38">
        <f t="shared" si="0"/>
      </c>
      <c r="AR26" s="38">
        <f t="shared" si="0"/>
      </c>
    </row>
    <row r="27" spans="32:44" ht="13.5">
      <c r="AF27" s="39">
        <v>3</v>
      </c>
      <c r="AG27" s="38">
        <f t="shared" si="0"/>
      </c>
      <c r="AH27" s="38">
        <f t="shared" si="0"/>
      </c>
      <c r="AI27" s="38">
        <f t="shared" si="0"/>
      </c>
      <c r="AJ27" s="38">
        <f t="shared" si="0"/>
      </c>
      <c r="AK27" s="38">
        <f t="shared" si="0"/>
      </c>
      <c r="AL27" s="38">
        <f t="shared" si="0"/>
      </c>
      <c r="AM27" s="38">
        <f t="shared" si="0"/>
      </c>
      <c r="AN27" s="38">
        <f t="shared" si="0"/>
      </c>
      <c r="AO27" s="38">
        <f t="shared" si="0"/>
      </c>
      <c r="AP27" s="38">
        <f t="shared" si="0"/>
      </c>
      <c r="AQ27" s="38">
        <f t="shared" si="0"/>
      </c>
      <c r="AR27" s="38">
        <f t="shared" si="0"/>
      </c>
    </row>
    <row r="28" spans="32:44" ht="13.5">
      <c r="AF28" s="39">
        <v>2</v>
      </c>
      <c r="AG28" s="38">
        <f t="shared" si="0"/>
      </c>
      <c r="AH28" s="38">
        <f t="shared" si="0"/>
      </c>
      <c r="AI28" s="38">
        <f t="shared" si="0"/>
      </c>
      <c r="AJ28" s="38">
        <f t="shared" si="0"/>
      </c>
      <c r="AK28" s="38">
        <f t="shared" si="0"/>
      </c>
      <c r="AL28" s="38">
        <f t="shared" si="0"/>
      </c>
      <c r="AM28" s="38">
        <f t="shared" si="0"/>
      </c>
      <c r="AN28" s="38">
        <f t="shared" si="0"/>
      </c>
      <c r="AO28" s="38">
        <f t="shared" si="0"/>
      </c>
      <c r="AP28" s="38">
        <f t="shared" si="0"/>
      </c>
      <c r="AQ28" s="38">
        <f t="shared" si="0"/>
      </c>
      <c r="AR28" s="38">
        <f t="shared" si="0"/>
      </c>
    </row>
    <row r="29" spans="32:44" ht="13.5">
      <c r="AF29" s="39">
        <v>1</v>
      </c>
      <c r="AG29" s="38">
        <f t="shared" si="0"/>
      </c>
      <c r="AH29" s="38">
        <f t="shared" si="0"/>
      </c>
      <c r="AI29" s="38">
        <f t="shared" si="0"/>
      </c>
      <c r="AJ29" s="38">
        <f t="shared" si="0"/>
      </c>
      <c r="AK29" s="38">
        <f t="shared" si="0"/>
      </c>
      <c r="AL29" s="38">
        <f t="shared" si="0"/>
      </c>
      <c r="AM29" s="38">
        <f t="shared" si="0"/>
      </c>
      <c r="AN29" s="38">
        <f t="shared" si="0"/>
      </c>
      <c r="AO29" s="38">
        <f t="shared" si="0"/>
      </c>
      <c r="AP29" s="38">
        <f t="shared" si="0"/>
      </c>
      <c r="AQ29" s="38">
        <f t="shared" si="0"/>
      </c>
      <c r="AR29" s="38">
        <f t="shared" si="0"/>
      </c>
    </row>
    <row r="30" spans="32:44" ht="13.5"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</sheetData>
  <mergeCells count="3">
    <mergeCell ref="F12:J12"/>
    <mergeCell ref="F11:J11"/>
    <mergeCell ref="F13:J1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Y384"/>
  <sheetViews>
    <sheetView zoomScale="125" zoomScaleNormal="125" workbookViewId="0" topLeftCell="A2">
      <selection activeCell="AE21" sqref="AE21"/>
    </sheetView>
  </sheetViews>
  <sheetFormatPr defaultColWidth="9.140625" defaultRowHeight="13.5"/>
  <cols>
    <col min="1" max="1" width="3.421875" style="1" customWidth="1"/>
    <col min="2" max="16384" width="2.7109375" style="1" customWidth="1"/>
  </cols>
  <sheetData>
    <row r="1" spans="1:51" ht="14.25" thickTop="1">
      <c r="A1" s="72"/>
      <c r="B1" s="68" t="s">
        <v>22</v>
      </c>
      <c r="C1" s="68" t="s">
        <v>23</v>
      </c>
      <c r="D1" s="68" t="s">
        <v>24</v>
      </c>
      <c r="E1" s="68" t="s">
        <v>25</v>
      </c>
      <c r="F1" s="68" t="s">
        <v>26</v>
      </c>
      <c r="G1" s="68" t="s">
        <v>27</v>
      </c>
      <c r="H1" s="68" t="s">
        <v>28</v>
      </c>
      <c r="I1" s="68" t="s">
        <v>29</v>
      </c>
      <c r="J1" s="68" t="s">
        <v>30</v>
      </c>
      <c r="K1" s="68" t="s">
        <v>31</v>
      </c>
      <c r="L1" s="68" t="s">
        <v>32</v>
      </c>
      <c r="M1" s="68" t="s">
        <v>33</v>
      </c>
      <c r="N1" s="68" t="s">
        <v>34</v>
      </c>
      <c r="O1" s="68" t="s">
        <v>35</v>
      </c>
      <c r="P1" s="68" t="s">
        <v>36</v>
      </c>
      <c r="Q1" s="68" t="s">
        <v>37</v>
      </c>
      <c r="R1" s="68" t="s">
        <v>38</v>
      </c>
      <c r="S1" s="68" t="s">
        <v>39</v>
      </c>
      <c r="T1" s="68" t="s">
        <v>40</v>
      </c>
      <c r="U1" s="68" t="s">
        <v>41</v>
      </c>
      <c r="V1" s="68" t="s">
        <v>42</v>
      </c>
      <c r="W1" s="68" t="s">
        <v>43</v>
      </c>
      <c r="X1" s="68" t="s">
        <v>44</v>
      </c>
      <c r="Y1" s="68" t="s">
        <v>45</v>
      </c>
      <c r="Z1" s="68" t="s">
        <v>46</v>
      </c>
      <c r="AA1" s="69" t="s">
        <v>47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51" ht="13.5">
      <c r="A2" s="70">
        <v>1</v>
      </c>
      <c r="B2" s="82"/>
      <c r="C2" s="83"/>
      <c r="D2" s="83"/>
      <c r="E2" s="83"/>
      <c r="F2" s="83"/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4"/>
      <c r="W2" s="84"/>
      <c r="X2" s="83"/>
      <c r="Y2" s="83"/>
      <c r="Z2" s="83"/>
      <c r="AA2" s="86"/>
      <c r="AB2" s="40"/>
      <c r="AC2" s="40"/>
      <c r="AD2" s="116" t="s">
        <v>75</v>
      </c>
      <c r="AE2" s="116"/>
      <c r="AF2" s="116"/>
      <c r="AG2" s="116"/>
      <c r="AH2" s="116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1:51" ht="19.5">
      <c r="A3" s="70">
        <f>+A2+1</f>
        <v>2</v>
      </c>
      <c r="B3" s="87"/>
      <c r="C3" s="88"/>
      <c r="D3" s="88"/>
      <c r="E3" s="88"/>
      <c r="F3" s="88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89"/>
      <c r="W3" s="89"/>
      <c r="X3" s="88"/>
      <c r="Y3" s="88"/>
      <c r="Z3" s="88"/>
      <c r="AA3" s="91"/>
      <c r="AB3" s="40"/>
      <c r="AC3" s="40"/>
      <c r="AD3" s="102" t="s">
        <v>76</v>
      </c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ht="13.5">
      <c r="A4" s="70">
        <f aca="true" t="shared" si="0" ref="A4:A21">+A3+1</f>
        <v>3</v>
      </c>
      <c r="B4" s="87"/>
      <c r="C4" s="88"/>
      <c r="D4" s="88"/>
      <c r="E4" s="88"/>
      <c r="F4" s="88"/>
      <c r="G4" s="89"/>
      <c r="H4" s="89"/>
      <c r="I4" s="90"/>
      <c r="J4" s="90"/>
      <c r="K4" s="90"/>
      <c r="L4" s="90"/>
      <c r="M4" s="90"/>
      <c r="N4" s="90"/>
      <c r="O4" s="89"/>
      <c r="P4" s="89"/>
      <c r="Q4" s="89"/>
      <c r="R4" s="89"/>
      <c r="S4" s="89"/>
      <c r="T4" s="89"/>
      <c r="U4" s="89"/>
      <c r="V4" s="88"/>
      <c r="W4" s="88"/>
      <c r="X4" s="88"/>
      <c r="Y4" s="88"/>
      <c r="Z4" s="88"/>
      <c r="AA4" s="91"/>
      <c r="AB4" s="40"/>
      <c r="AC4" s="41"/>
      <c r="AD4" s="117" t="s">
        <v>69</v>
      </c>
      <c r="AE4" s="117"/>
      <c r="AF4" s="117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ht="13.5">
      <c r="A5" s="70">
        <f t="shared" si="0"/>
        <v>4</v>
      </c>
      <c r="B5" s="87"/>
      <c r="C5" s="88"/>
      <c r="D5" s="88"/>
      <c r="E5" s="88"/>
      <c r="F5" s="88"/>
      <c r="G5" s="89"/>
      <c r="H5" s="89"/>
      <c r="I5" s="90"/>
      <c r="J5" s="90"/>
      <c r="K5" s="90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91"/>
      <c r="AB5" s="40"/>
      <c r="AC5" s="40"/>
      <c r="AD5" s="67"/>
      <c r="AE5" s="67"/>
      <c r="AF5" s="67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1:51" ht="13.5">
      <c r="A6" s="70">
        <f t="shared" si="0"/>
        <v>5</v>
      </c>
      <c r="B6" s="87"/>
      <c r="C6" s="88"/>
      <c r="D6" s="88"/>
      <c r="E6" s="88"/>
      <c r="F6" s="88"/>
      <c r="G6" s="88"/>
      <c r="H6" s="89"/>
      <c r="I6" s="89"/>
      <c r="J6" s="89"/>
      <c r="K6" s="89"/>
      <c r="L6" s="89"/>
      <c r="M6" s="89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91"/>
      <c r="AB6" s="40"/>
      <c r="AC6" s="43"/>
      <c r="AD6" s="117" t="s">
        <v>70</v>
      </c>
      <c r="AE6" s="117"/>
      <c r="AF6" s="117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ht="13.5">
      <c r="A7" s="70">
        <f t="shared" si="0"/>
        <v>6</v>
      </c>
      <c r="B7" s="87"/>
      <c r="C7" s="88"/>
      <c r="D7" s="88"/>
      <c r="E7" s="88"/>
      <c r="F7" s="88"/>
      <c r="G7" s="88"/>
      <c r="H7" s="88"/>
      <c r="I7" s="92"/>
      <c r="J7" s="92"/>
      <c r="K7" s="92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9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ht="13.5">
      <c r="A8" s="70">
        <f t="shared" si="0"/>
        <v>7</v>
      </c>
      <c r="B8" s="87"/>
      <c r="C8" s="88"/>
      <c r="D8" s="88"/>
      <c r="E8" s="88"/>
      <c r="F8" s="88"/>
      <c r="G8" s="88"/>
      <c r="H8" s="88"/>
      <c r="I8" s="88"/>
      <c r="J8" s="88"/>
      <c r="K8" s="92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93"/>
      <c r="AB8" s="40"/>
      <c r="AC8" s="29"/>
      <c r="AD8" s="117" t="s">
        <v>71</v>
      </c>
      <c r="AE8" s="117"/>
      <c r="AF8" s="117"/>
      <c r="AG8" s="117"/>
      <c r="AH8" s="117"/>
      <c r="AI8" s="117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1" ht="14.25" thickBot="1">
      <c r="A9" s="70">
        <f t="shared" si="0"/>
        <v>8</v>
      </c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9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51" ht="14.25" thickBot="1">
      <c r="A10" s="70">
        <f t="shared" si="0"/>
        <v>9</v>
      </c>
      <c r="B10" s="87"/>
      <c r="C10" s="88"/>
      <c r="D10" s="88"/>
      <c r="E10" s="88"/>
      <c r="F10" s="88"/>
      <c r="G10" s="88"/>
      <c r="H10" s="88"/>
      <c r="I10" s="94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93"/>
      <c r="AB10" s="40"/>
      <c r="AC10" s="42"/>
      <c r="AD10" s="116" t="s">
        <v>72</v>
      </c>
      <c r="AE10" s="116"/>
      <c r="AF10" s="116"/>
      <c r="AG10" s="116"/>
      <c r="AH10" s="116"/>
      <c r="AI10" s="116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51" ht="13.5">
      <c r="A11" s="70">
        <f t="shared" si="0"/>
        <v>10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93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1:51" ht="13.5">
      <c r="A12" s="70">
        <f t="shared" si="0"/>
        <v>11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93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</row>
    <row r="13" spans="1:51" ht="13.5">
      <c r="A13" s="70">
        <f t="shared" si="0"/>
        <v>12</v>
      </c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93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</row>
    <row r="14" spans="1:51" ht="13.5">
      <c r="A14" s="70">
        <f t="shared" si="0"/>
        <v>13</v>
      </c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93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1:51" ht="13.5">
      <c r="A15" s="70">
        <f t="shared" si="0"/>
        <v>14</v>
      </c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93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</row>
    <row r="16" spans="1:51" ht="13.5">
      <c r="A16" s="70">
        <f t="shared" si="0"/>
        <v>15</v>
      </c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93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</row>
    <row r="17" spans="1:51" ht="13.5">
      <c r="A17" s="70">
        <f t="shared" si="0"/>
        <v>16</v>
      </c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94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91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</row>
    <row r="18" spans="1:51" ht="13.5">
      <c r="A18" s="70">
        <f t="shared" si="0"/>
        <v>17</v>
      </c>
      <c r="B18" s="87"/>
      <c r="C18" s="88"/>
      <c r="D18" s="88"/>
      <c r="E18" s="88"/>
      <c r="F18" s="88"/>
      <c r="G18" s="88"/>
      <c r="H18" s="94"/>
      <c r="I18" s="94"/>
      <c r="J18" s="94"/>
      <c r="K18" s="94"/>
      <c r="L18" s="94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91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</row>
    <row r="19" spans="1:51" ht="13.5">
      <c r="A19" s="70">
        <f t="shared" si="0"/>
        <v>18</v>
      </c>
      <c r="B19" s="87"/>
      <c r="C19" s="88"/>
      <c r="D19" s="88"/>
      <c r="E19" s="94"/>
      <c r="F19" s="95"/>
      <c r="G19" s="94"/>
      <c r="H19" s="94"/>
      <c r="I19" s="94"/>
      <c r="J19" s="90"/>
      <c r="K19" s="90"/>
      <c r="L19" s="90"/>
      <c r="M19" s="94"/>
      <c r="N19" s="94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91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</row>
    <row r="20" spans="1:51" ht="13.5">
      <c r="A20" s="70">
        <f t="shared" si="0"/>
        <v>19</v>
      </c>
      <c r="B20" s="87"/>
      <c r="C20" s="88"/>
      <c r="D20" s="94"/>
      <c r="E20" s="94"/>
      <c r="F20" s="94"/>
      <c r="G20" s="95"/>
      <c r="H20" s="90"/>
      <c r="I20" s="90"/>
      <c r="J20" s="90"/>
      <c r="K20" s="95"/>
      <c r="L20" s="90"/>
      <c r="M20" s="95"/>
      <c r="N20" s="94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93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1:51" ht="14.25" thickBot="1">
      <c r="A21" s="71">
        <f t="shared" si="0"/>
        <v>20</v>
      </c>
      <c r="B21" s="96"/>
      <c r="C21" s="97"/>
      <c r="D21" s="98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98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8"/>
      <c r="AA21" s="101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</row>
    <row r="22" spans="1:51" ht="14.25" thickTop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</row>
    <row r="23" spans="1:51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</row>
    <row r="24" spans="1:51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51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1:51" ht="13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</row>
    <row r="28" spans="1:51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</row>
    <row r="29" spans="1:51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</row>
    <row r="30" spans="1:51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1:51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</row>
    <row r="32" spans="1:51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1:51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1:51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</row>
    <row r="35" spans="1:51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1:51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1:51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1:51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1:51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1:51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1:51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1:51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1:51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27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 ht="13.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 ht="13.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ht="13.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 ht="13.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 ht="13.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 ht="13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 ht="13.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 ht="13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 ht="13.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 ht="13.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 ht="13.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 ht="13.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 ht="13.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 ht="13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 ht="13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 ht="13.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 ht="13.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 ht="13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ht="13.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 ht="13.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 ht="13.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ht="13.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ht="13.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ht="13.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ht="13.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ht="13.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ht="13.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ht="13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ht="13.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ht="13.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ht="13.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ht="13.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ht="13.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 ht="13.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ht="13.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ht="13.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ht="13.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ht="13.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ht="13.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ht="13.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ht="13.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ht="13.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ht="13.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ht="13.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ht="13.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 ht="13.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ht="13.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ht="13.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 ht="13.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 ht="13.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 ht="13.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ht="13.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ht="13.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ht="13.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 ht="13.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 ht="13.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 ht="13.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ht="13.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 ht="13.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 ht="13.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 ht="13.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ht="13.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 ht="13.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 ht="13.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 ht="13.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 ht="13.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 ht="13.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 ht="13.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 ht="13.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 ht="13.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 ht="13.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 ht="13.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 ht="13.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 ht="13.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 ht="13.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 ht="13.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 ht="13.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 ht="13.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ht="13.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 ht="13.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 ht="13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 ht="13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 ht="13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 ht="13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ht="13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ht="13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ht="13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 ht="13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 ht="13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 ht="13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ht="13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 ht="13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ht="13.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 ht="13.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 ht="13.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 ht="13.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ht="13.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 ht="13.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 ht="13.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 ht="13.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 ht="13.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ht="13.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ht="13.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ht="13.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ht="13.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ht="13.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ht="13.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ht="13.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ht="13.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ht="13.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ht="13.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ht="13.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ht="13.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ht="13.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ht="13.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ht="13.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ht="13.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ht="13.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ht="13.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ht="13.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27" ht="13.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ht="13.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ht="13.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27" ht="13.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27" ht="13.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1:27" ht="13.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1:27" ht="13.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ht="13.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ht="13.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1:27" ht="13.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27" ht="13.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27" ht="13.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27" ht="13.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27" ht="13.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27" ht="13.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27" ht="13.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27" ht="13.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27" ht="13.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27" ht="13.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1:27" ht="13.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27" ht="13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ht="13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27" ht="13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27" ht="13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27" ht="13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27" ht="13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1:27" ht="13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1:27" ht="13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1:27" ht="13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1:27" ht="13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1:27" ht="13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1:27" ht="13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7" ht="13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1:27" ht="13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1:27" ht="13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1:27" ht="13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7" ht="13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7" ht="13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7" ht="13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1:27" ht="13.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1:27" ht="13.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1:27" ht="13.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1:27" ht="13.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1:27" ht="13.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7" ht="13.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7" ht="13.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7" ht="13.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7" ht="13.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ht="13.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1:27" ht="13.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1:27" ht="13.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1:27" ht="13.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1:27" ht="13.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1:27" ht="13.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1:27" ht="13.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1:27" ht="13.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1:27" ht="13.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1:27" ht="13.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1:27" ht="13.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ht="13.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ht="13.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1:27" ht="13.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ht="13.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1:27" ht="13.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ht="13.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1:27" ht="13.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1:27" ht="13.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1:27" ht="13.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1:27" ht="13.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1:27" ht="13.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1:27" ht="13.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1:27" ht="13.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1:27" ht="13.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1:27" ht="13.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ht="13.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1:27" ht="13.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1:27" ht="13.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1:27" ht="13.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1:27" ht="13.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1:27" ht="13.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1:27" ht="13.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1:27" ht="13.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1:27" ht="13.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1:27" ht="13.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1:27" ht="13.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1:27" ht="13.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1:27" ht="13.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1:27" ht="13.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1:27" ht="13.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1:27" ht="13.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1:27" ht="13.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1:27" ht="13.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1:27" ht="13.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1:27" ht="13.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1:27" ht="13.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1:27" ht="13.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1:27" ht="13.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1:27" ht="13.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1:27" ht="13.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1:27" ht="13.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1:27" ht="13.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1:27" ht="13.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1:27" ht="13.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1:27" ht="13.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1:27" ht="13.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1:27" ht="13.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1:27" ht="13.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1:27" ht="13.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1:27" ht="13.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1:27" ht="13.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1:27" ht="13.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1:27" ht="13.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1:27" ht="13.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1:27" ht="13.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1:27" ht="13.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1:27" ht="13.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1:27" ht="13.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1:27" ht="13.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1:27" ht="13.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1:27" ht="13.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1:27" ht="13.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1:27" ht="13.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 spans="1:27" ht="13.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1:27" ht="13.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1:27" ht="13.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1:27" ht="13.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1:27" ht="13.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1:27" ht="13.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1:27" ht="13.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1:27" ht="13.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1:27" ht="13.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1:27" ht="13.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1:27" ht="13.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1:27" ht="13.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1:27" ht="13.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1:27" ht="13.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1:27" ht="13.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1:27" ht="13.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1:27" ht="13.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1:27" ht="13.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1:27" ht="13.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1:27" ht="13.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1:27" ht="13.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1:27" ht="13.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1:27" ht="13.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1:27" ht="13.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1:27" ht="13.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1:27" ht="13.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1:27" ht="13.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1:27" ht="13.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1:27" ht="13.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1:27" ht="13.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1:27" ht="13.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1:27" ht="13.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1:27" ht="13.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27" ht="13.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1:27" ht="13.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1:27" ht="13.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1:27" ht="13.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1:27" ht="13.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1:27" ht="13.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1:27" ht="13.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1:27" ht="13.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 spans="1:27" ht="13.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1:27" ht="13.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1:27" ht="13.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1:27" ht="13.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1:27" ht="13.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1:27" ht="13.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1:27" ht="13.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1:27" ht="13.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1:27" ht="13.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1:27" ht="13.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1:27" ht="13.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1:27" ht="13.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1:27" ht="13.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</sheetData>
  <mergeCells count="5">
    <mergeCell ref="AD2:AH2"/>
    <mergeCell ref="AD10:AI10"/>
    <mergeCell ref="AD8:AI8"/>
    <mergeCell ref="AD4:AF4"/>
    <mergeCell ref="AD6:AF6"/>
  </mergeCells>
  <printOptions/>
  <pageMargins left="0.75" right="0.75" top="1" bottom="1" header="0" footer="0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Gengis Khan</cp:lastModifiedBy>
  <dcterms:created xsi:type="dcterms:W3CDTF">2004-06-25T19:52:33Z</dcterms:created>
  <dcterms:modified xsi:type="dcterms:W3CDTF">2004-07-20T21:28:16Z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